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tacey\Documents\Stacey Barr Pty Ltd\E01 Content\"/>
    </mc:Choice>
  </mc:AlternateContent>
  <xr:revisionPtr revIDLastSave="0" documentId="8_{FAB8F016-28A6-40C1-AA03-33654957F5CE}" xr6:coauthVersionLast="45" xr6:coauthVersionMax="45" xr10:uidLastSave="{00000000-0000-0000-0000-000000000000}"/>
  <bookViews>
    <workbookView xWindow="12345" yWindow="2640" windowWidth="23250" windowHeight="12570" xr2:uid="{64016641-A50F-4138-962F-C47B5EA129C7}"/>
  </bookViews>
  <sheets>
    <sheet name="Trend XmR 1" sheetId="1" r:id="rId1"/>
    <sheet name="Trend XmR 2" sheetId="2" r:id="rId2"/>
    <sheet name="Trend XmR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O42" i="3" l="1"/>
  <c r="O43" i="3"/>
  <c r="O44" i="3"/>
  <c r="O45" i="3"/>
  <c r="O46" i="3"/>
  <c r="O47" i="3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1" i="3"/>
  <c r="O40" i="3"/>
  <c r="O39" i="3"/>
  <c r="O38" i="3"/>
  <c r="O37" i="3"/>
  <c r="G37" i="3"/>
  <c r="O36" i="3"/>
  <c r="O35" i="3"/>
  <c r="O34" i="3"/>
  <c r="O33" i="3"/>
  <c r="O32" i="3"/>
  <c r="O31" i="3"/>
  <c r="O30" i="3"/>
  <c r="O29" i="3"/>
  <c r="O28" i="3"/>
  <c r="G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G15" i="3"/>
  <c r="H2" i="3" s="1"/>
  <c r="O14" i="3"/>
  <c r="O13" i="3"/>
  <c r="O12" i="3"/>
  <c r="O11" i="3"/>
  <c r="O10" i="3"/>
  <c r="O9" i="3"/>
  <c r="O8" i="3"/>
  <c r="O7" i="3"/>
  <c r="O6" i="3"/>
  <c r="G6" i="3"/>
  <c r="I6" i="3" s="1"/>
  <c r="O5" i="3"/>
  <c r="O4" i="3"/>
  <c r="O3" i="3"/>
  <c r="A1" i="3"/>
  <c r="O16" i="2"/>
  <c r="O15" i="2"/>
  <c r="G15" i="2"/>
  <c r="H2" i="2" s="1"/>
  <c r="O14" i="2"/>
  <c r="O13" i="2"/>
  <c r="O12" i="2"/>
  <c r="O11" i="2"/>
  <c r="O10" i="2"/>
  <c r="O9" i="2"/>
  <c r="O8" i="2"/>
  <c r="O7" i="2"/>
  <c r="O6" i="2"/>
  <c r="I6" i="2"/>
  <c r="O5" i="2"/>
  <c r="O4" i="2"/>
  <c r="O3" i="2"/>
  <c r="P3" i="2" s="1"/>
  <c r="Q3" i="2" s="1"/>
  <c r="Q2" i="2" s="1"/>
  <c r="A1" i="2"/>
  <c r="A1" i="1"/>
  <c r="P24" i="3" l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3" i="3"/>
  <c r="H24" i="3"/>
  <c r="I7" i="3"/>
  <c r="I5" i="3"/>
  <c r="P2" i="3"/>
  <c r="Q3" i="3"/>
  <c r="P4" i="3"/>
  <c r="P5" i="3" s="1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I28" i="3"/>
  <c r="I5" i="2"/>
  <c r="I7" i="2"/>
  <c r="P4" i="2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Q4" i="2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P2" i="2"/>
  <c r="J6" i="3" l="1"/>
  <c r="P43" i="3"/>
  <c r="P44" i="3" s="1"/>
  <c r="P45" i="3" s="1"/>
  <c r="P46" i="3" s="1"/>
  <c r="P47" i="3" s="1"/>
  <c r="K6" i="3"/>
  <c r="K6" i="2"/>
  <c r="I8" i="3"/>
  <c r="K7" i="3"/>
  <c r="J7" i="3"/>
  <c r="Q2" i="3"/>
  <c r="Q4" i="3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K5" i="3"/>
  <c r="I4" i="3"/>
  <c r="J5" i="3"/>
  <c r="I29" i="3"/>
  <c r="K28" i="3"/>
  <c r="J28" i="3"/>
  <c r="I27" i="3"/>
  <c r="I8" i="2"/>
  <c r="K7" i="2"/>
  <c r="J7" i="2"/>
  <c r="J5" i="2"/>
  <c r="K5" i="2"/>
  <c r="I4" i="2"/>
  <c r="J6" i="2"/>
  <c r="I30" i="3" l="1"/>
  <c r="K29" i="3"/>
  <c r="J29" i="3"/>
  <c r="K4" i="3"/>
  <c r="I3" i="3"/>
  <c r="J4" i="3"/>
  <c r="K27" i="3"/>
  <c r="I26" i="3"/>
  <c r="J27" i="3"/>
  <c r="J8" i="3"/>
  <c r="I9" i="3"/>
  <c r="K8" i="3"/>
  <c r="J8" i="2"/>
  <c r="I9" i="2"/>
  <c r="K8" i="2"/>
  <c r="K4" i="2"/>
  <c r="I3" i="2"/>
  <c r="J4" i="2"/>
  <c r="K9" i="3" l="1"/>
  <c r="J9" i="3"/>
  <c r="I10" i="3"/>
  <c r="K26" i="3"/>
  <c r="I25" i="3"/>
  <c r="J26" i="3"/>
  <c r="J3" i="3"/>
  <c r="I2" i="3"/>
  <c r="K3" i="3"/>
  <c r="K30" i="3"/>
  <c r="J30" i="3"/>
  <c r="I31" i="3"/>
  <c r="K9" i="2"/>
  <c r="J9" i="2"/>
  <c r="I10" i="2"/>
  <c r="K3" i="2"/>
  <c r="J3" i="2"/>
  <c r="I2" i="2"/>
  <c r="K31" i="3" l="1"/>
  <c r="J31" i="3"/>
  <c r="I32" i="3"/>
  <c r="I11" i="3"/>
  <c r="K10" i="3"/>
  <c r="J10" i="3"/>
  <c r="K2" i="3"/>
  <c r="J2" i="3"/>
  <c r="J25" i="3"/>
  <c r="I24" i="3"/>
  <c r="K25" i="3"/>
  <c r="K10" i="2"/>
  <c r="J10" i="2"/>
  <c r="I11" i="2"/>
  <c r="K2" i="2"/>
  <c r="J2" i="2"/>
  <c r="I12" i="3" l="1"/>
  <c r="K11" i="3"/>
  <c r="J11" i="3"/>
  <c r="K24" i="3"/>
  <c r="J24" i="3"/>
  <c r="I33" i="3"/>
  <c r="K32" i="3"/>
  <c r="J32" i="3"/>
  <c r="I12" i="2"/>
  <c r="K11" i="2"/>
  <c r="J11" i="2"/>
  <c r="J12" i="3" l="1"/>
  <c r="I13" i="3"/>
  <c r="K12" i="3"/>
  <c r="I34" i="3"/>
  <c r="J33" i="3"/>
  <c r="K33" i="3"/>
  <c r="J12" i="2"/>
  <c r="I13" i="2"/>
  <c r="K12" i="2"/>
  <c r="K34" i="3" l="1"/>
  <c r="J34" i="3"/>
  <c r="I35" i="3"/>
  <c r="K13" i="3"/>
  <c r="J13" i="3"/>
  <c r="I14" i="3"/>
  <c r="K13" i="2"/>
  <c r="J13" i="2"/>
  <c r="I14" i="2"/>
  <c r="K35" i="3" l="1"/>
  <c r="J35" i="3"/>
  <c r="I36" i="3"/>
  <c r="K14" i="3"/>
  <c r="J14" i="3"/>
  <c r="I15" i="3"/>
  <c r="K14" i="2"/>
  <c r="J14" i="2"/>
  <c r="I15" i="2"/>
  <c r="I37" i="3" l="1"/>
  <c r="K36" i="3"/>
  <c r="J36" i="3"/>
  <c r="I16" i="3"/>
  <c r="K15" i="3"/>
  <c r="J15" i="3"/>
  <c r="I16" i="2"/>
  <c r="I17" i="2" s="1"/>
  <c r="K15" i="2"/>
  <c r="J15" i="2"/>
  <c r="J17" i="2" l="1"/>
  <c r="K17" i="2"/>
  <c r="I18" i="2"/>
  <c r="I17" i="3"/>
  <c r="J16" i="3"/>
  <c r="K16" i="3"/>
  <c r="I38" i="3"/>
  <c r="K37" i="3"/>
  <c r="J37" i="3"/>
  <c r="J16" i="2"/>
  <c r="K16" i="2"/>
  <c r="K18" i="2" l="1"/>
  <c r="I19" i="2"/>
  <c r="J18" i="2"/>
  <c r="K17" i="3"/>
  <c r="J17" i="3"/>
  <c r="I18" i="3"/>
  <c r="J38" i="3"/>
  <c r="I39" i="3"/>
  <c r="K38" i="3"/>
  <c r="I20" i="2" l="1"/>
  <c r="J19" i="2"/>
  <c r="K19" i="2"/>
  <c r="K18" i="3"/>
  <c r="J18" i="3"/>
  <c r="I19" i="3"/>
  <c r="K39" i="3"/>
  <c r="J39" i="3"/>
  <c r="I40" i="3"/>
  <c r="I21" i="2" l="1"/>
  <c r="J20" i="2"/>
  <c r="K20" i="2"/>
  <c r="I20" i="3"/>
  <c r="K19" i="3"/>
  <c r="J19" i="3"/>
  <c r="I41" i="3"/>
  <c r="I42" i="3" s="1"/>
  <c r="K40" i="3"/>
  <c r="J40" i="3"/>
  <c r="K42" i="3" l="1"/>
  <c r="I43" i="3"/>
  <c r="J42" i="3"/>
  <c r="K21" i="2"/>
  <c r="I22" i="2"/>
  <c r="J21" i="2"/>
  <c r="K41" i="3"/>
  <c r="J41" i="3"/>
  <c r="I21" i="3"/>
  <c r="J20" i="3"/>
  <c r="K20" i="3"/>
  <c r="K43" i="3" l="1"/>
  <c r="I44" i="3"/>
  <c r="J43" i="3"/>
  <c r="K22" i="2"/>
  <c r="I23" i="2"/>
  <c r="J22" i="2"/>
  <c r="K21" i="3"/>
  <c r="J21" i="3"/>
  <c r="I22" i="3"/>
  <c r="I45" i="3" l="1"/>
  <c r="J44" i="3"/>
  <c r="K44" i="3"/>
  <c r="J23" i="2"/>
  <c r="K23" i="2"/>
  <c r="I24" i="2"/>
  <c r="K22" i="3"/>
  <c r="J22" i="3"/>
  <c r="I23" i="3"/>
  <c r="K45" i="3" l="1"/>
  <c r="J45" i="3"/>
  <c r="I46" i="3"/>
  <c r="I25" i="2"/>
  <c r="J24" i="2"/>
  <c r="K24" i="2"/>
  <c r="K23" i="3"/>
  <c r="J23" i="3"/>
  <c r="I47" i="3" l="1"/>
  <c r="K46" i="3"/>
  <c r="J46" i="3"/>
  <c r="I26" i="2"/>
  <c r="K25" i="2"/>
  <c r="J25" i="2"/>
  <c r="K47" i="3" l="1"/>
  <c r="J47" i="3"/>
  <c r="K26" i="2"/>
  <c r="I27" i="2"/>
  <c r="J26" i="2"/>
  <c r="J27" i="2" l="1"/>
  <c r="I28" i="2"/>
  <c r="K27" i="2"/>
  <c r="I29" i="2" l="1"/>
  <c r="J28" i="2"/>
  <c r="K28" i="2"/>
  <c r="J29" i="2" l="1"/>
  <c r="I30" i="2"/>
  <c r="K29" i="2"/>
  <c r="K30" i="2" l="1"/>
  <c r="J30" i="2"/>
  <c r="I31" i="2"/>
  <c r="I32" i="2" l="1"/>
  <c r="J31" i="2"/>
  <c r="K31" i="2"/>
  <c r="I33" i="2" l="1"/>
  <c r="J32" i="2"/>
  <c r="K32" i="2"/>
  <c r="K33" i="2" l="1"/>
  <c r="I34" i="2"/>
  <c r="J33" i="2"/>
  <c r="I35" i="2" l="1"/>
  <c r="K34" i="2"/>
  <c r="J34" i="2"/>
  <c r="I36" i="2" l="1"/>
  <c r="J35" i="2"/>
  <c r="K35" i="2"/>
  <c r="I37" i="2" l="1"/>
  <c r="J36" i="2"/>
  <c r="K36" i="2"/>
  <c r="J37" i="2" l="1"/>
  <c r="I38" i="2"/>
  <c r="K37" i="2"/>
  <c r="I39" i="2" l="1"/>
  <c r="K38" i="2"/>
  <c r="J38" i="2"/>
  <c r="K39" i="2" l="1"/>
  <c r="I40" i="2"/>
  <c r="J39" i="2"/>
  <c r="J40" i="2" l="1"/>
  <c r="I41" i="2"/>
  <c r="K40" i="2"/>
  <c r="J41" i="2" l="1"/>
  <c r="K41" i="2"/>
  <c r="I42" i="2"/>
  <c r="K42" i="2" l="1"/>
  <c r="I43" i="2"/>
  <c r="J42" i="2"/>
  <c r="K43" i="2" l="1"/>
  <c r="I44" i="2"/>
  <c r="J43" i="2"/>
  <c r="K44" i="2" l="1"/>
  <c r="J44" i="2"/>
  <c r="I45" i="2"/>
  <c r="I46" i="2" l="1"/>
  <c r="J45" i="2"/>
  <c r="K45" i="2"/>
  <c r="J46" i="2" l="1"/>
  <c r="I47" i="2"/>
  <c r="K46" i="2"/>
  <c r="J47" i="2" l="1"/>
  <c r="K47" i="2"/>
</calcChain>
</file>

<file path=xl/sharedStrings.xml><?xml version="1.0" encoding="utf-8"?>
<sst xmlns="http://schemas.openxmlformats.org/spreadsheetml/2006/main" count="35" uniqueCount="18">
  <si>
    <t>Month</t>
  </si>
  <si>
    <t>New Website Visits</t>
  </si>
  <si>
    <t>9 Point Trend Average</t>
  </si>
  <si>
    <t>Increment per time period</t>
  </si>
  <si>
    <t>Trend Central Line</t>
  </si>
  <si>
    <t>Lower Natural Process Limit</t>
  </si>
  <si>
    <t>Upper Natural Process Limit</t>
  </si>
  <si>
    <t>Lower Natural Process Limit Target</t>
  </si>
  <si>
    <t>Central Line Target</t>
  </si>
  <si>
    <t>Upper Natural Process Limit Target</t>
  </si>
  <si>
    <t>Moving Ranges</t>
  </si>
  <si>
    <t>Average Moving Range</t>
  </si>
  <si>
    <t>Upper Range Limit</t>
  </si>
  <si>
    <t>Data Notes</t>
  </si>
  <si>
    <t>New Website Visits - with trending XmR calculations</t>
  </si>
  <si>
    <t>New Website Visits - recalculation after short run signal starting in January 2014</t>
  </si>
  <si>
    <t>Notes</t>
  </si>
  <si>
    <t>Short run signal 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</si>
</sst>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mmm\ yyyy"/>
    <numFmt numFmtId="166" formatCode="_(* #,##0.0_);_(* \(#,##0.0\);_(* &quot;-&quot;??_);_(@_)"/>
    <numFmt numFmtId="167" formatCode="0.0%"/>
    <numFmt numFmtId="168" formatCode="0.0"/>
    <numFmt numFmtId="169" formatCode="[$-F800]dddd\,\ mmmm\ dd\,\ yyyy"/>
  </numFmts>
  <fonts count="15" x14ac:knownFonts="1">
    <font>
      <sz val="10"/>
      <name val="Arial"/>
      <family val="2"/>
    </font>
    <font>
      <u/>
      <sz val="12"/>
      <color theme="10"/>
      <name val="Arial"/>
      <family val="2"/>
    </font>
    <font>
      <sz val="10"/>
      <name val="Arial Narrow"/>
      <family val="2"/>
    </font>
    <font>
      <sz val="16"/>
      <color theme="0"/>
      <name val="Avenir LT Std 35 Light"/>
      <family val="2"/>
      <scheme val="minor"/>
    </font>
    <font>
      <b/>
      <sz val="10"/>
      <name val="Avenir LT Std 35 Light"/>
      <family val="2"/>
      <scheme val="minor"/>
    </font>
    <font>
      <sz val="16"/>
      <color theme="4"/>
      <name val="Avenir LT Std 35 Light"/>
      <family val="2"/>
      <scheme val="minor"/>
    </font>
    <font>
      <sz val="10"/>
      <name val="Arial"/>
      <family val="2"/>
    </font>
    <font>
      <b/>
      <sz val="10"/>
      <color theme="1" tint="0.499984740745262"/>
      <name val="Avenir LT Std 35 Light"/>
      <family val="2"/>
      <scheme val="minor"/>
    </font>
    <font>
      <b/>
      <sz val="10"/>
      <color theme="0" tint="-0.499984740745262"/>
      <name val="Avenir LT Std 35 Light"/>
      <family val="2"/>
      <scheme val="minor"/>
    </font>
    <font>
      <sz val="10"/>
      <name val="Avenir LT Std 35 Light"/>
      <family val="2"/>
      <scheme val="minor"/>
    </font>
    <font>
      <i/>
      <sz val="10"/>
      <color indexed="10"/>
      <name val="Avenir LT Std 35 Light"/>
      <family val="2"/>
      <scheme val="minor"/>
    </font>
    <font>
      <sz val="10"/>
      <color theme="1" tint="0.499984740745262"/>
      <name val="Avenir LT Std 35 Light"/>
      <family val="2"/>
      <scheme val="minor"/>
    </font>
    <font>
      <sz val="10"/>
      <color theme="0" tint="-0.499984740745262"/>
      <name val="Avenir LT Std 35 Light"/>
      <family val="2"/>
      <scheme val="minor"/>
    </font>
    <font>
      <i/>
      <sz val="10"/>
      <name val="Avenir LT Std 35 Light"/>
      <family val="2"/>
      <scheme val="minor"/>
    </font>
    <font>
      <b/>
      <sz val="10"/>
      <color theme="0"/>
      <name val="Avenir LT Std 35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6ED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164" fontId="3" fillId="2" borderId="0" xfId="2" applyNumberFormat="1" applyFont="1" applyFill="1" applyAlignment="1">
      <alignment horizontal="center" vertical="center" wrapText="1"/>
    </xf>
    <xf numFmtId="0" fontId="4" fillId="0" borderId="0" xfId="2" applyFont="1" applyAlignment="1">
      <alignment wrapText="1"/>
    </xf>
    <xf numFmtId="0" fontId="5" fillId="0" borderId="0" xfId="2" applyFont="1" applyAlignment="1">
      <alignment horizontal="center" vertical="center" wrapText="1"/>
    </xf>
    <xf numFmtId="165" fontId="7" fillId="0" borderId="0" xfId="3" applyNumberFormat="1" applyFont="1" applyAlignment="1">
      <alignment horizontal="center" wrapText="1"/>
    </xf>
    <xf numFmtId="164" fontId="7" fillId="0" borderId="0" xfId="3" applyNumberFormat="1" applyFont="1" applyAlignment="1">
      <alignment horizontal="center" wrapText="1"/>
    </xf>
    <xf numFmtId="166" fontId="8" fillId="0" borderId="0" xfId="3" applyNumberFormat="1" applyFont="1" applyAlignment="1">
      <alignment horizontal="center" wrapText="1"/>
    </xf>
    <xf numFmtId="164" fontId="7" fillId="3" borderId="0" xfId="3" applyNumberFormat="1" applyFont="1" applyFill="1" applyAlignment="1">
      <alignment horizontal="center" wrapText="1"/>
    </xf>
    <xf numFmtId="0" fontId="7" fillId="0" borderId="0" xfId="2" applyFont="1" applyAlignment="1">
      <alignment horizontal="center" wrapText="1"/>
    </xf>
    <xf numFmtId="167" fontId="7" fillId="0" borderId="0" xfId="3" applyNumberFormat="1" applyFont="1" applyAlignment="1">
      <alignment horizontal="center" wrapText="1"/>
    </xf>
    <xf numFmtId="0" fontId="9" fillId="0" borderId="0" xfId="2" applyFont="1"/>
    <xf numFmtId="0" fontId="10" fillId="0" borderId="0" xfId="2" applyFont="1"/>
    <xf numFmtId="165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4" borderId="0" xfId="0" applyNumberFormat="1" applyFont="1" applyFill="1" applyAlignment="1">
      <alignment horizontal="center"/>
    </xf>
    <xf numFmtId="168" fontId="12" fillId="0" borderId="0" xfId="0" applyNumberFormat="1" applyFont="1" applyAlignment="1">
      <alignment horizontal="center"/>
    </xf>
    <xf numFmtId="168" fontId="11" fillId="3" borderId="0" xfId="2" applyNumberFormat="1" applyFont="1" applyFill="1" applyAlignment="1">
      <alignment horizontal="center"/>
    </xf>
    <xf numFmtId="0" fontId="11" fillId="0" borderId="0" xfId="2" applyFont="1"/>
    <xf numFmtId="0" fontId="7" fillId="0" borderId="0" xfId="2" applyFont="1" applyAlignment="1">
      <alignment wrapText="1"/>
    </xf>
    <xf numFmtId="168" fontId="7" fillId="0" borderId="0" xfId="2" applyNumberFormat="1" applyFont="1" applyAlignment="1">
      <alignment horizontal="center"/>
    </xf>
    <xf numFmtId="168" fontId="11" fillId="0" borderId="0" xfId="2" applyNumberFormat="1" applyFont="1" applyAlignment="1">
      <alignment horizontal="center"/>
    </xf>
    <xf numFmtId="167" fontId="7" fillId="0" borderId="0" xfId="2" applyNumberFormat="1" applyFont="1" applyAlignment="1">
      <alignment horizontal="center"/>
    </xf>
    <xf numFmtId="169" fontId="4" fillId="0" borderId="0" xfId="2" applyNumberFormat="1" applyFont="1" applyAlignment="1">
      <alignment horizontal="left" vertical="top"/>
    </xf>
    <xf numFmtId="0" fontId="12" fillId="0" borderId="0" xfId="0" applyFont="1" applyAlignment="1">
      <alignment horizontal="center"/>
    </xf>
    <xf numFmtId="167" fontId="11" fillId="0" borderId="0" xfId="2" applyNumberFormat="1" applyFont="1" applyAlignment="1">
      <alignment horizontal="center"/>
    </xf>
    <xf numFmtId="0" fontId="13" fillId="0" borderId="0" xfId="2" applyFont="1"/>
    <xf numFmtId="1" fontId="12" fillId="4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1" fontId="8" fillId="0" borderId="0" xfId="0" applyNumberFormat="1" applyFont="1" applyAlignment="1">
      <alignment horizontal="center"/>
    </xf>
    <xf numFmtId="168" fontId="8" fillId="5" borderId="0" xfId="0" applyNumberFormat="1" applyFont="1" applyFill="1" applyAlignment="1">
      <alignment horizontal="center"/>
    </xf>
    <xf numFmtId="168" fontId="7" fillId="3" borderId="0" xfId="2" applyNumberFormat="1" applyFont="1" applyFill="1" applyAlignment="1">
      <alignment horizontal="center"/>
    </xf>
    <xf numFmtId="1" fontId="12" fillId="5" borderId="0" xfId="0" applyNumberFormat="1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1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4" applyFont="1" applyFill="1"/>
    <xf numFmtId="0" fontId="9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/>
    </xf>
  </cellXfs>
  <cellStyles count="5">
    <cellStyle name="Comma 2" xfId="3" xr:uid="{6795D8BE-01A4-4AAA-A0BC-E6EE36D8A27F}"/>
    <cellStyle name="Hyperlink 2" xfId="1" xr:uid="{6C42259C-F5FC-45D4-8CD4-334A749FD8AC}"/>
    <cellStyle name="Normal" xfId="0" builtinId="0"/>
    <cellStyle name="Normal 2" xfId="2" xr:uid="{F5158724-D38E-4281-9083-022B3F92D135}"/>
    <cellStyle name="Normal 4" xfId="4" xr:uid="{255072CA-A29F-4F92-A3CE-A3EB7AE25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'Trend XmR 1'!$F$1</c:f>
          <c:strCache>
            <c:ptCount val="1"/>
            <c:pt idx="0">
              <c:v> New Website Visits </c:v>
            </c:pt>
          </c:strCache>
        </c:strRef>
      </c:tx>
      <c:layout>
        <c:manualLayout>
          <c:xMode val="edge"/>
          <c:yMode val="edge"/>
          <c:x val="1.1811023622047386E-2"/>
          <c:y val="1.4981127359080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93E-2"/>
          <c:y val="0.16604784023448171"/>
          <c:w val="0.90945032134071557"/>
          <c:h val="0.7183930715285195"/>
        </c:manualLayout>
      </c:layout>
      <c:areaChart>
        <c:grouping val="standard"/>
        <c:varyColors val="0"/>
        <c:ser>
          <c:idx val="3"/>
          <c:order val="2"/>
          <c:tx>
            <c:strRef>
              <c:f>'Trend XmR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noFill/>
            </a:ln>
          </c:spPr>
          <c:cat>
            <c:numRef>
              <c:f>'Trend XmR 1'!$E$2:$E$47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2-48A7-80BC-040C8930CBF0}"/>
            </c:ext>
          </c:extLst>
        </c:ser>
        <c:ser>
          <c:idx val="2"/>
          <c:order val="3"/>
          <c:tx>
            <c:strRef>
              <c:f>'Trend XmR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noFill/>
            </a:ln>
          </c:spPr>
          <c:cat>
            <c:numRef>
              <c:f>'Trend XmR 1'!$E$2:$E$47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2-48A7-80BC-040C8930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0880"/>
        <c:axId val="217692416"/>
      </c:areaChart>
      <c:lineChart>
        <c:grouping val="standard"/>
        <c:varyColors val="0"/>
        <c:ser>
          <c:idx val="1"/>
          <c:order val="0"/>
          <c:tx>
            <c:strRef>
              <c:f>'Trend XmR 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'Trend XmR 1'!$E$2:$E$47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2-48A7-80BC-040C8930CBF0}"/>
            </c:ext>
          </c:extLst>
        </c:ser>
        <c:ser>
          <c:idx val="0"/>
          <c:order val="1"/>
          <c:tx>
            <c:strRef>
              <c:f>'Trend XmR 1'!$F$1</c:f>
              <c:strCache>
                <c:ptCount val="1"/>
                <c:pt idx="0">
                  <c:v> New Website Visits 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'Trend XmR 1'!$E$2:$E$47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1'!$F$2:$F$47</c:f>
              <c:numCache>
                <c:formatCode>General</c:formatCode>
                <c:ptCount val="46"/>
                <c:pt idx="0">
                  <c:v>3332</c:v>
                </c:pt>
                <c:pt idx="1">
                  <c:v>3576</c:v>
                </c:pt>
                <c:pt idx="2">
                  <c:v>3646</c:v>
                </c:pt>
                <c:pt idx="3">
                  <c:v>4026</c:v>
                </c:pt>
                <c:pt idx="4">
                  <c:v>3841</c:v>
                </c:pt>
                <c:pt idx="5">
                  <c:v>3315</c:v>
                </c:pt>
                <c:pt idx="6">
                  <c:v>3843</c:v>
                </c:pt>
                <c:pt idx="7">
                  <c:v>3979</c:v>
                </c:pt>
                <c:pt idx="8">
                  <c:v>5270</c:v>
                </c:pt>
                <c:pt idx="9">
                  <c:v>4926</c:v>
                </c:pt>
                <c:pt idx="10">
                  <c:v>3423</c:v>
                </c:pt>
                <c:pt idx="11">
                  <c:v>4849</c:v>
                </c:pt>
                <c:pt idx="12">
                  <c:v>5728</c:v>
                </c:pt>
                <c:pt idx="13">
                  <c:v>5059</c:v>
                </c:pt>
                <c:pt idx="14">
                  <c:v>5298</c:v>
                </c:pt>
                <c:pt idx="15">
                  <c:v>4060</c:v>
                </c:pt>
                <c:pt idx="16">
                  <c:v>4086</c:v>
                </c:pt>
                <c:pt idx="17">
                  <c:v>4290</c:v>
                </c:pt>
                <c:pt idx="18">
                  <c:v>4817</c:v>
                </c:pt>
                <c:pt idx="19">
                  <c:v>5492</c:v>
                </c:pt>
                <c:pt idx="20">
                  <c:v>5680</c:v>
                </c:pt>
                <c:pt idx="21">
                  <c:v>4879</c:v>
                </c:pt>
                <c:pt idx="22">
                  <c:v>6668</c:v>
                </c:pt>
                <c:pt idx="23">
                  <c:v>6755</c:v>
                </c:pt>
                <c:pt idx="24">
                  <c:v>7629</c:v>
                </c:pt>
                <c:pt idx="25">
                  <c:v>7986</c:v>
                </c:pt>
                <c:pt idx="26">
                  <c:v>8097</c:v>
                </c:pt>
                <c:pt idx="27">
                  <c:v>7196</c:v>
                </c:pt>
                <c:pt idx="28">
                  <c:v>6866</c:v>
                </c:pt>
                <c:pt idx="29">
                  <c:v>7494</c:v>
                </c:pt>
                <c:pt idx="30">
                  <c:v>7780</c:v>
                </c:pt>
                <c:pt idx="31">
                  <c:v>8809</c:v>
                </c:pt>
                <c:pt idx="32">
                  <c:v>9276</c:v>
                </c:pt>
                <c:pt idx="33">
                  <c:v>8020</c:v>
                </c:pt>
                <c:pt idx="34">
                  <c:v>9187</c:v>
                </c:pt>
                <c:pt idx="35">
                  <c:v>9204</c:v>
                </c:pt>
                <c:pt idx="36">
                  <c:v>10734</c:v>
                </c:pt>
                <c:pt idx="37">
                  <c:v>10184</c:v>
                </c:pt>
                <c:pt idx="38">
                  <c:v>10504</c:v>
                </c:pt>
                <c:pt idx="39">
                  <c:v>10671</c:v>
                </c:pt>
                <c:pt idx="40">
                  <c:v>10780</c:v>
                </c:pt>
                <c:pt idx="41">
                  <c:v>9964</c:v>
                </c:pt>
                <c:pt idx="42">
                  <c:v>11016</c:v>
                </c:pt>
                <c:pt idx="43">
                  <c:v>11249</c:v>
                </c:pt>
                <c:pt idx="44">
                  <c:v>11332</c:v>
                </c:pt>
                <c:pt idx="45">
                  <c:v>9750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2-48A7-80BC-040C8930CBF0}"/>
            </c:ext>
          </c:extLst>
        </c:ser>
        <c:ser>
          <c:idx val="4"/>
          <c:order val="4"/>
          <c:tx>
            <c:strRef>
              <c:f>'Trend XmR 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'Trend XmR 1'!$E$2:$E$47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52-48A7-80BC-040C8930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0880"/>
        <c:axId val="217692416"/>
      </c:lineChart>
      <c:dateAx>
        <c:axId val="2176908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2416"/>
        <c:crosses val="autoZero"/>
        <c:auto val="1"/>
        <c:lblOffset val="100"/>
        <c:baseTimeUnit val="days"/>
        <c:majorUnit val="12"/>
        <c:majorTimeUnit val="months"/>
        <c:minorUnit val="3"/>
        <c:minorTimeUnit val="months"/>
      </c:dateAx>
      <c:valAx>
        <c:axId val="217692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empus Sans ITC"/>
          <a:cs typeface="Tempus Sans ITC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'Trend XmR 2'!$F$1</c:f>
          <c:strCache>
            <c:ptCount val="1"/>
            <c:pt idx="0">
              <c:v> New Website Visits - with trending XmR calculations </c:v>
            </c:pt>
          </c:strCache>
        </c:strRef>
      </c:tx>
      <c:layout>
        <c:manualLayout>
          <c:xMode val="edge"/>
          <c:yMode val="edge"/>
          <c:x val="1.1811023622047386E-2"/>
          <c:y val="1.4981127359080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93E-2"/>
          <c:y val="0.14081124717454482"/>
          <c:w val="0.90945032134071557"/>
          <c:h val="0.74362966458845636"/>
        </c:manualLayout>
      </c:layout>
      <c:areaChart>
        <c:grouping val="standard"/>
        <c:varyColors val="0"/>
        <c:ser>
          <c:idx val="3"/>
          <c:order val="2"/>
          <c:tx>
            <c:strRef>
              <c:f>'Trend XmR 2'!$K$1</c:f>
              <c:strCache>
                <c:ptCount val="1"/>
                <c:pt idx="0">
                  <c:v> Upper Natural Process Limit </c:v>
                </c:pt>
              </c:strCache>
            </c:strRef>
          </c:tx>
          <c:spPr>
            <a:solidFill>
              <a:schemeClr val="bg2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2'!$K$2:$K$47</c:f>
              <c:numCache>
                <c:formatCode>0.0</c:formatCode>
                <c:ptCount val="46"/>
                <c:pt idx="0">
                  <c:v>4914.5434814814826</c:v>
                </c:pt>
                <c:pt idx="1">
                  <c:v>4999.6175555555565</c:v>
                </c:pt>
                <c:pt idx="2">
                  <c:v>5084.6916296296304</c:v>
                </c:pt>
                <c:pt idx="3">
                  <c:v>5169.7657037037043</c:v>
                </c:pt>
                <c:pt idx="4">
                  <c:v>5254.8397777777782</c:v>
                </c:pt>
                <c:pt idx="5">
                  <c:v>5339.9138518518521</c:v>
                </c:pt>
                <c:pt idx="6">
                  <c:v>5424.987925925926</c:v>
                </c:pt>
                <c:pt idx="7">
                  <c:v>5510.0619999999999</c:v>
                </c:pt>
                <c:pt idx="8">
                  <c:v>5595.1360740740738</c:v>
                </c:pt>
                <c:pt idx="9">
                  <c:v>5680.2101481481477</c:v>
                </c:pt>
                <c:pt idx="10">
                  <c:v>5765.2842222222216</c:v>
                </c:pt>
                <c:pt idx="11">
                  <c:v>5850.3582962962955</c:v>
                </c:pt>
                <c:pt idx="12">
                  <c:v>5935.4323703703694</c:v>
                </c:pt>
                <c:pt idx="13">
                  <c:v>6020.5064444444433</c:v>
                </c:pt>
                <c:pt idx="14">
                  <c:v>6105.5805185185172</c:v>
                </c:pt>
                <c:pt idx="15">
                  <c:v>6190.6545925925911</c:v>
                </c:pt>
                <c:pt idx="16">
                  <c:v>6275.728666666665</c:v>
                </c:pt>
                <c:pt idx="17">
                  <c:v>6360.802740740739</c:v>
                </c:pt>
                <c:pt idx="18">
                  <c:v>6445.8768148148129</c:v>
                </c:pt>
                <c:pt idx="19">
                  <c:v>6530.9508888888868</c:v>
                </c:pt>
                <c:pt idx="20">
                  <c:v>6616.0249629629607</c:v>
                </c:pt>
                <c:pt idx="21">
                  <c:v>6701.0990370370346</c:v>
                </c:pt>
                <c:pt idx="22">
                  <c:v>6786.1731111111085</c:v>
                </c:pt>
                <c:pt idx="23">
                  <c:v>6871.2471851851824</c:v>
                </c:pt>
                <c:pt idx="24">
                  <c:v>6956.3212592592563</c:v>
                </c:pt>
                <c:pt idx="25">
                  <c:v>7041.3953333333302</c:v>
                </c:pt>
                <c:pt idx="26">
                  <c:v>7126.4694074074041</c:v>
                </c:pt>
                <c:pt idx="27">
                  <c:v>7211.543481481478</c:v>
                </c:pt>
                <c:pt idx="28">
                  <c:v>7296.6175555555519</c:v>
                </c:pt>
                <c:pt idx="29">
                  <c:v>7381.6916296296258</c:v>
                </c:pt>
                <c:pt idx="30">
                  <c:v>7466.7657037036997</c:v>
                </c:pt>
                <c:pt idx="31">
                  <c:v>7551.8397777777736</c:v>
                </c:pt>
                <c:pt idx="32">
                  <c:v>7636.9138518518475</c:v>
                </c:pt>
                <c:pt idx="33">
                  <c:v>7721.9879259259214</c:v>
                </c:pt>
                <c:pt idx="34">
                  <c:v>7807.0619999999954</c:v>
                </c:pt>
                <c:pt idx="35">
                  <c:v>7892.1360740740693</c:v>
                </c:pt>
                <c:pt idx="36">
                  <c:v>7977.2101481481432</c:v>
                </c:pt>
                <c:pt idx="37">
                  <c:v>8062.2842222222171</c:v>
                </c:pt>
                <c:pt idx="38">
                  <c:v>8147.358296296291</c:v>
                </c:pt>
                <c:pt idx="39">
                  <c:v>8232.4323703703649</c:v>
                </c:pt>
                <c:pt idx="40">
                  <c:v>8317.5064444444397</c:v>
                </c:pt>
                <c:pt idx="41">
                  <c:v>8402.5805185185127</c:v>
                </c:pt>
                <c:pt idx="42">
                  <c:v>8487.6545925925875</c:v>
                </c:pt>
                <c:pt idx="43">
                  <c:v>8572.7286666666605</c:v>
                </c:pt>
                <c:pt idx="44">
                  <c:v>8657.8027407407353</c:v>
                </c:pt>
                <c:pt idx="45">
                  <c:v>8742.8768148148083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6-4BCA-B425-E1DB2E3316D8}"/>
            </c:ext>
          </c:extLst>
        </c:ser>
        <c:ser>
          <c:idx val="2"/>
          <c:order val="3"/>
          <c:tx>
            <c:strRef>
              <c:f>'Trend XmR 2'!$J$1</c:f>
              <c:strCache>
                <c:ptCount val="1"/>
                <c:pt idx="0">
                  <c:v> Lower Natural Process Limit 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2'!$J$2:$J$47</c:f>
              <c:numCache>
                <c:formatCode>0.0</c:formatCode>
                <c:ptCount val="46"/>
                <c:pt idx="0">
                  <c:v>2144.4194814814819</c:v>
                </c:pt>
                <c:pt idx="1">
                  <c:v>2229.4935555555558</c:v>
                </c:pt>
                <c:pt idx="2">
                  <c:v>2314.5676296296297</c:v>
                </c:pt>
                <c:pt idx="3">
                  <c:v>2399.6417037037036</c:v>
                </c:pt>
                <c:pt idx="4">
                  <c:v>2484.7157777777775</c:v>
                </c:pt>
                <c:pt idx="5">
                  <c:v>2569.7898518518514</c:v>
                </c:pt>
                <c:pt idx="6">
                  <c:v>2654.8639259259253</c:v>
                </c:pt>
                <c:pt idx="7">
                  <c:v>2739.9380000000001</c:v>
                </c:pt>
                <c:pt idx="8">
                  <c:v>2825.012074074074</c:v>
                </c:pt>
                <c:pt idx="9">
                  <c:v>2910.0861481481479</c:v>
                </c:pt>
                <c:pt idx="10">
                  <c:v>2995.1602222222218</c:v>
                </c:pt>
                <c:pt idx="11">
                  <c:v>3080.2342962962957</c:v>
                </c:pt>
                <c:pt idx="12">
                  <c:v>3165.3083703703696</c:v>
                </c:pt>
                <c:pt idx="13">
                  <c:v>3250.3824444444435</c:v>
                </c:pt>
                <c:pt idx="14">
                  <c:v>3335.4565185185174</c:v>
                </c:pt>
                <c:pt idx="15">
                  <c:v>3420.5305925925913</c:v>
                </c:pt>
                <c:pt idx="16">
                  <c:v>3505.6046666666653</c:v>
                </c:pt>
                <c:pt idx="17">
                  <c:v>3590.6787407407392</c:v>
                </c:pt>
                <c:pt idx="18">
                  <c:v>3675.7528148148131</c:v>
                </c:pt>
                <c:pt idx="19">
                  <c:v>3760.826888888887</c:v>
                </c:pt>
                <c:pt idx="20">
                  <c:v>3845.9009629629609</c:v>
                </c:pt>
                <c:pt idx="21">
                  <c:v>3930.9750370370348</c:v>
                </c:pt>
                <c:pt idx="22">
                  <c:v>4016.0491111111087</c:v>
                </c:pt>
                <c:pt idx="23">
                  <c:v>4101.1231851851826</c:v>
                </c:pt>
                <c:pt idx="24">
                  <c:v>4186.1972592592565</c:v>
                </c:pt>
                <c:pt idx="25">
                  <c:v>4271.2713333333304</c:v>
                </c:pt>
                <c:pt idx="26">
                  <c:v>4356.3454074074043</c:v>
                </c:pt>
                <c:pt idx="27">
                  <c:v>4441.4194814814782</c:v>
                </c:pt>
                <c:pt idx="28">
                  <c:v>4526.4935555555521</c:v>
                </c:pt>
                <c:pt idx="29">
                  <c:v>4611.567629629626</c:v>
                </c:pt>
                <c:pt idx="30">
                  <c:v>4696.6417037036999</c:v>
                </c:pt>
                <c:pt idx="31">
                  <c:v>4781.7157777777738</c:v>
                </c:pt>
                <c:pt idx="32">
                  <c:v>4866.7898518518477</c:v>
                </c:pt>
                <c:pt idx="33">
                  <c:v>4951.8639259259216</c:v>
                </c:pt>
                <c:pt idx="34">
                  <c:v>5036.9379999999956</c:v>
                </c:pt>
                <c:pt idx="35">
                  <c:v>5122.0120740740695</c:v>
                </c:pt>
                <c:pt idx="36">
                  <c:v>5207.0861481481434</c:v>
                </c:pt>
                <c:pt idx="37">
                  <c:v>5292.1602222222173</c:v>
                </c:pt>
                <c:pt idx="38">
                  <c:v>5377.2342962962912</c:v>
                </c:pt>
                <c:pt idx="39">
                  <c:v>5462.3083703703651</c:v>
                </c:pt>
                <c:pt idx="40">
                  <c:v>5547.382444444439</c:v>
                </c:pt>
                <c:pt idx="41">
                  <c:v>5632.4565185185129</c:v>
                </c:pt>
                <c:pt idx="42">
                  <c:v>5717.5305925925868</c:v>
                </c:pt>
                <c:pt idx="43">
                  <c:v>5802.6046666666607</c:v>
                </c:pt>
                <c:pt idx="44">
                  <c:v>5887.6787407407346</c:v>
                </c:pt>
                <c:pt idx="45">
                  <c:v>5972.7528148148085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6-4BCA-B425-E1DB2E33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0880"/>
        <c:axId val="217692416"/>
      </c:areaChart>
      <c:lineChart>
        <c:grouping val="standard"/>
        <c:varyColors val="0"/>
        <c:ser>
          <c:idx val="1"/>
          <c:order val="0"/>
          <c:tx>
            <c:strRef>
              <c:f>'Trend XmR 2'!$I$1</c:f>
              <c:strCache>
                <c:ptCount val="1"/>
                <c:pt idx="0">
                  <c:v> Trend Central Line 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2'!$I$2:$I$47</c:f>
              <c:numCache>
                <c:formatCode>0.0</c:formatCode>
                <c:ptCount val="46"/>
                <c:pt idx="0">
                  <c:v>3529.4814814814822</c:v>
                </c:pt>
                <c:pt idx="1">
                  <c:v>3614.5555555555561</c:v>
                </c:pt>
                <c:pt idx="2">
                  <c:v>3699.62962962963</c:v>
                </c:pt>
                <c:pt idx="3">
                  <c:v>3784.7037037037039</c:v>
                </c:pt>
                <c:pt idx="4">
                  <c:v>3869.7777777777778</c:v>
                </c:pt>
                <c:pt idx="5">
                  <c:v>3954.8518518518517</c:v>
                </c:pt>
                <c:pt idx="6">
                  <c:v>4039.9259259259256</c:v>
                </c:pt>
                <c:pt idx="7">
                  <c:v>4125</c:v>
                </c:pt>
                <c:pt idx="8">
                  <c:v>4210.0740740740739</c:v>
                </c:pt>
                <c:pt idx="9">
                  <c:v>4295.1481481481478</c:v>
                </c:pt>
                <c:pt idx="10">
                  <c:v>4380.2222222222217</c:v>
                </c:pt>
                <c:pt idx="11">
                  <c:v>4465.2962962962956</c:v>
                </c:pt>
                <c:pt idx="12">
                  <c:v>4550.3703703703695</c:v>
                </c:pt>
                <c:pt idx="13">
                  <c:v>4635.4444444444434</c:v>
                </c:pt>
                <c:pt idx="14">
                  <c:v>4720.5185185185173</c:v>
                </c:pt>
                <c:pt idx="15">
                  <c:v>4805.5925925925912</c:v>
                </c:pt>
                <c:pt idx="16">
                  <c:v>4890.6666666666652</c:v>
                </c:pt>
                <c:pt idx="17">
                  <c:v>4975.7407407407391</c:v>
                </c:pt>
                <c:pt idx="18">
                  <c:v>5060.814814814813</c:v>
                </c:pt>
                <c:pt idx="19">
                  <c:v>5145.8888888888869</c:v>
                </c:pt>
                <c:pt idx="20">
                  <c:v>5230.9629629629608</c:v>
                </c:pt>
                <c:pt idx="21">
                  <c:v>5316.0370370370347</c:v>
                </c:pt>
                <c:pt idx="22">
                  <c:v>5401.1111111111086</c:v>
                </c:pt>
                <c:pt idx="23">
                  <c:v>5486.1851851851825</c:v>
                </c:pt>
                <c:pt idx="24">
                  <c:v>5571.2592592592564</c:v>
                </c:pt>
                <c:pt idx="25">
                  <c:v>5656.3333333333303</c:v>
                </c:pt>
                <c:pt idx="26">
                  <c:v>5741.4074074074042</c:v>
                </c:pt>
                <c:pt idx="27">
                  <c:v>5826.4814814814781</c:v>
                </c:pt>
                <c:pt idx="28">
                  <c:v>5911.555555555552</c:v>
                </c:pt>
                <c:pt idx="29">
                  <c:v>5996.6296296296259</c:v>
                </c:pt>
                <c:pt idx="30">
                  <c:v>6081.7037037036998</c:v>
                </c:pt>
                <c:pt idx="31">
                  <c:v>6166.7777777777737</c:v>
                </c:pt>
                <c:pt idx="32">
                  <c:v>6251.8518518518476</c:v>
                </c:pt>
                <c:pt idx="33">
                  <c:v>6336.9259259259215</c:v>
                </c:pt>
                <c:pt idx="34">
                  <c:v>6421.9999999999955</c:v>
                </c:pt>
                <c:pt idx="35">
                  <c:v>6507.0740740740694</c:v>
                </c:pt>
                <c:pt idx="36">
                  <c:v>6592.1481481481433</c:v>
                </c:pt>
                <c:pt idx="37">
                  <c:v>6677.2222222222172</c:v>
                </c:pt>
                <c:pt idx="38">
                  <c:v>6762.2962962962911</c:v>
                </c:pt>
                <c:pt idx="39">
                  <c:v>6847.370370370365</c:v>
                </c:pt>
                <c:pt idx="40">
                  <c:v>6932.4444444444389</c:v>
                </c:pt>
                <c:pt idx="41">
                  <c:v>7017.5185185185128</c:v>
                </c:pt>
                <c:pt idx="42">
                  <c:v>7102.5925925925867</c:v>
                </c:pt>
                <c:pt idx="43">
                  <c:v>7187.6666666666606</c:v>
                </c:pt>
                <c:pt idx="44">
                  <c:v>7272.7407407407345</c:v>
                </c:pt>
                <c:pt idx="45">
                  <c:v>7357.8148148148084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6-4BCA-B425-E1DB2E3316D8}"/>
            </c:ext>
          </c:extLst>
        </c:ser>
        <c:ser>
          <c:idx val="0"/>
          <c:order val="1"/>
          <c:tx>
            <c:strRef>
              <c:f>'Trend XmR 2'!$F$1</c:f>
              <c:strCache>
                <c:ptCount val="1"/>
                <c:pt idx="0">
                  <c:v> New Website Visits - with trending XmR calculations 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2'!$F$2:$F$47</c:f>
              <c:numCache>
                <c:formatCode>General</c:formatCode>
                <c:ptCount val="46"/>
                <c:pt idx="0">
                  <c:v>3332</c:v>
                </c:pt>
                <c:pt idx="1">
                  <c:v>3576</c:v>
                </c:pt>
                <c:pt idx="2">
                  <c:v>3646</c:v>
                </c:pt>
                <c:pt idx="3">
                  <c:v>4026</c:v>
                </c:pt>
                <c:pt idx="4">
                  <c:v>3841</c:v>
                </c:pt>
                <c:pt idx="5">
                  <c:v>3315</c:v>
                </c:pt>
                <c:pt idx="6">
                  <c:v>3843</c:v>
                </c:pt>
                <c:pt idx="7">
                  <c:v>3979</c:v>
                </c:pt>
                <c:pt idx="8">
                  <c:v>5270</c:v>
                </c:pt>
                <c:pt idx="9">
                  <c:v>4926</c:v>
                </c:pt>
                <c:pt idx="10">
                  <c:v>3423</c:v>
                </c:pt>
                <c:pt idx="11">
                  <c:v>4849</c:v>
                </c:pt>
                <c:pt idx="12">
                  <c:v>5728</c:v>
                </c:pt>
                <c:pt idx="13">
                  <c:v>5059</c:v>
                </c:pt>
                <c:pt idx="14">
                  <c:v>5298</c:v>
                </c:pt>
                <c:pt idx="15">
                  <c:v>4060</c:v>
                </c:pt>
                <c:pt idx="16">
                  <c:v>4086</c:v>
                </c:pt>
                <c:pt idx="17">
                  <c:v>4290</c:v>
                </c:pt>
                <c:pt idx="18">
                  <c:v>4817</c:v>
                </c:pt>
                <c:pt idx="19">
                  <c:v>5492</c:v>
                </c:pt>
                <c:pt idx="20">
                  <c:v>5680</c:v>
                </c:pt>
                <c:pt idx="21">
                  <c:v>4879</c:v>
                </c:pt>
                <c:pt idx="22">
                  <c:v>6668</c:v>
                </c:pt>
                <c:pt idx="23">
                  <c:v>6755</c:v>
                </c:pt>
                <c:pt idx="24">
                  <c:v>7629</c:v>
                </c:pt>
                <c:pt idx="25">
                  <c:v>7986</c:v>
                </c:pt>
                <c:pt idx="26">
                  <c:v>8097</c:v>
                </c:pt>
                <c:pt idx="27">
                  <c:v>7196</c:v>
                </c:pt>
                <c:pt idx="28">
                  <c:v>6866</c:v>
                </c:pt>
                <c:pt idx="29">
                  <c:v>7494</c:v>
                </c:pt>
                <c:pt idx="30">
                  <c:v>7780</c:v>
                </c:pt>
                <c:pt idx="31">
                  <c:v>8809</c:v>
                </c:pt>
                <c:pt idx="32">
                  <c:v>9276</c:v>
                </c:pt>
                <c:pt idx="33">
                  <c:v>8020</c:v>
                </c:pt>
                <c:pt idx="34">
                  <c:v>9187</c:v>
                </c:pt>
                <c:pt idx="35">
                  <c:v>9204</c:v>
                </c:pt>
                <c:pt idx="36">
                  <c:v>10734</c:v>
                </c:pt>
                <c:pt idx="37">
                  <c:v>10184</c:v>
                </c:pt>
                <c:pt idx="38">
                  <c:v>10504</c:v>
                </c:pt>
                <c:pt idx="39">
                  <c:v>10671</c:v>
                </c:pt>
                <c:pt idx="40">
                  <c:v>10780</c:v>
                </c:pt>
                <c:pt idx="41">
                  <c:v>9964</c:v>
                </c:pt>
                <c:pt idx="42">
                  <c:v>11016</c:v>
                </c:pt>
                <c:pt idx="43">
                  <c:v>11249</c:v>
                </c:pt>
                <c:pt idx="44">
                  <c:v>11332</c:v>
                </c:pt>
                <c:pt idx="45">
                  <c:v>9750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C6-4BCA-B425-E1DB2E3316D8}"/>
            </c:ext>
          </c:extLst>
        </c:ser>
        <c:ser>
          <c:idx val="4"/>
          <c:order val="4"/>
          <c:tx>
            <c:strRef>
              <c:f>'Trend XmR 2'!$M$1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2'!$M$2:$M$47</c:f>
              <c:numCache>
                <c:formatCode>0.0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C6-4BCA-B425-E1DB2E33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0880"/>
        <c:axId val="217692416"/>
      </c:lineChart>
      <c:dateAx>
        <c:axId val="2176908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2416"/>
        <c:crosses val="autoZero"/>
        <c:auto val="1"/>
        <c:lblOffset val="100"/>
        <c:baseTimeUnit val="days"/>
        <c:majorUnit val="12"/>
        <c:majorTimeUnit val="months"/>
        <c:minorUnit val="3"/>
        <c:minorTimeUnit val="months"/>
      </c:dateAx>
      <c:valAx>
        <c:axId val="217692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empus Sans ITC"/>
          <a:cs typeface="Tempus Sans ITC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mR</a:t>
            </a:r>
          </a:p>
        </c:rich>
      </c:tx>
      <c:layout>
        <c:manualLayout>
          <c:xMode val="edge"/>
          <c:yMode val="edge"/>
          <c:x val="9.4336529398728122E-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61836789729865E-2"/>
          <c:y val="0.17678258967629046"/>
          <c:w val="0.9141178512401108"/>
          <c:h val="0.70963764946048424"/>
        </c:manualLayout>
      </c:layout>
      <c:areaChart>
        <c:grouping val="standard"/>
        <c:varyColors val="0"/>
        <c:ser>
          <c:idx val="2"/>
          <c:order val="2"/>
          <c:tx>
            <c:strRef>
              <c:f>'Trend XmR 2'!$Q$1</c:f>
              <c:strCache>
                <c:ptCount val="1"/>
                <c:pt idx="0">
                  <c:v> Upper Range Limit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2'!$Q$2:$Q$47</c:f>
              <c:numCache>
                <c:formatCode>0.0</c:formatCode>
                <c:ptCount val="46"/>
                <c:pt idx="0">
                  <c:v>1702.6890000000001</c:v>
                </c:pt>
                <c:pt idx="1">
                  <c:v>1702.6890000000001</c:v>
                </c:pt>
                <c:pt idx="2">
                  <c:v>1702.6890000000001</c:v>
                </c:pt>
                <c:pt idx="3">
                  <c:v>1702.6890000000001</c:v>
                </c:pt>
                <c:pt idx="4">
                  <c:v>1702.6890000000001</c:v>
                </c:pt>
                <c:pt idx="5">
                  <c:v>1702.6890000000001</c:v>
                </c:pt>
                <c:pt idx="6">
                  <c:v>1702.6890000000001</c:v>
                </c:pt>
                <c:pt idx="7">
                  <c:v>1702.6890000000001</c:v>
                </c:pt>
                <c:pt idx="8">
                  <c:v>1702.6890000000001</c:v>
                </c:pt>
                <c:pt idx="9">
                  <c:v>1702.6890000000001</c:v>
                </c:pt>
                <c:pt idx="10">
                  <c:v>1702.6890000000001</c:v>
                </c:pt>
                <c:pt idx="11">
                  <c:v>1702.6890000000001</c:v>
                </c:pt>
                <c:pt idx="12">
                  <c:v>1702.6890000000001</c:v>
                </c:pt>
                <c:pt idx="13">
                  <c:v>1702.6890000000001</c:v>
                </c:pt>
                <c:pt idx="14">
                  <c:v>1702.6890000000001</c:v>
                </c:pt>
                <c:pt idx="15">
                  <c:v>1702.6890000000001</c:v>
                </c:pt>
                <c:pt idx="16">
                  <c:v>1702.6890000000001</c:v>
                </c:pt>
                <c:pt idx="17">
                  <c:v>1702.6890000000001</c:v>
                </c:pt>
                <c:pt idx="18">
                  <c:v>1702.6890000000001</c:v>
                </c:pt>
                <c:pt idx="19">
                  <c:v>1702.6890000000001</c:v>
                </c:pt>
                <c:pt idx="20">
                  <c:v>1702.6890000000001</c:v>
                </c:pt>
                <c:pt idx="21">
                  <c:v>1702.6890000000001</c:v>
                </c:pt>
                <c:pt idx="22">
                  <c:v>1702.6890000000001</c:v>
                </c:pt>
                <c:pt idx="23">
                  <c:v>1702.6890000000001</c:v>
                </c:pt>
                <c:pt idx="24">
                  <c:v>1702.6890000000001</c:v>
                </c:pt>
                <c:pt idx="25">
                  <c:v>1702.6890000000001</c:v>
                </c:pt>
                <c:pt idx="26">
                  <c:v>1702.6890000000001</c:v>
                </c:pt>
                <c:pt idx="27">
                  <c:v>1702.6890000000001</c:v>
                </c:pt>
                <c:pt idx="28">
                  <c:v>1702.6890000000001</c:v>
                </c:pt>
                <c:pt idx="29">
                  <c:v>1702.6890000000001</c:v>
                </c:pt>
                <c:pt idx="30">
                  <c:v>1702.6890000000001</c:v>
                </c:pt>
                <c:pt idx="31">
                  <c:v>1702.6890000000001</c:v>
                </c:pt>
                <c:pt idx="32">
                  <c:v>1702.6890000000001</c:v>
                </c:pt>
                <c:pt idx="33">
                  <c:v>1702.6890000000001</c:v>
                </c:pt>
                <c:pt idx="34">
                  <c:v>1702.6890000000001</c:v>
                </c:pt>
                <c:pt idx="35">
                  <c:v>1702.6890000000001</c:v>
                </c:pt>
                <c:pt idx="36">
                  <c:v>1702.6890000000001</c:v>
                </c:pt>
                <c:pt idx="37">
                  <c:v>1702.6890000000001</c:v>
                </c:pt>
                <c:pt idx="38">
                  <c:v>1702.6890000000001</c:v>
                </c:pt>
                <c:pt idx="39">
                  <c:v>1702.6890000000001</c:v>
                </c:pt>
                <c:pt idx="40">
                  <c:v>1702.6890000000001</c:v>
                </c:pt>
                <c:pt idx="41">
                  <c:v>1702.6890000000001</c:v>
                </c:pt>
                <c:pt idx="42">
                  <c:v>1702.6890000000001</c:v>
                </c:pt>
                <c:pt idx="43">
                  <c:v>1702.6890000000001</c:v>
                </c:pt>
                <c:pt idx="44">
                  <c:v>1702.6890000000001</c:v>
                </c:pt>
                <c:pt idx="45">
                  <c:v>1702.6890000000001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5-4849-BB86-21EC61D7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19071"/>
        <c:axId val="99768047"/>
      </c:areaChart>
      <c:lineChart>
        <c:grouping val="standard"/>
        <c:varyColors val="0"/>
        <c:ser>
          <c:idx val="0"/>
          <c:order val="0"/>
          <c:tx>
            <c:strRef>
              <c:f>'Trend XmR 2'!$O$1</c:f>
              <c:strCache>
                <c:ptCount val="1"/>
                <c:pt idx="0">
                  <c:v> Moving Ranges </c:v>
                </c:pt>
              </c:strCache>
            </c:strRef>
          </c:tx>
          <c:spPr>
            <a:ln w="952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bg2">
                  <a:lumMod val="60000"/>
                  <a:lumOff val="40000"/>
                </a:schemeClr>
              </a:solidFill>
              <a:ln w="9525">
                <a:solidFill>
                  <a:schemeClr val="bg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2'!$O$2:$O$47</c:f>
              <c:numCache>
                <c:formatCode>0.0</c:formatCode>
                <c:ptCount val="46"/>
                <c:pt idx="1">
                  <c:v>244</c:v>
                </c:pt>
                <c:pt idx="2">
                  <c:v>70</c:v>
                </c:pt>
                <c:pt idx="3">
                  <c:v>380</c:v>
                </c:pt>
                <c:pt idx="4">
                  <c:v>185</c:v>
                </c:pt>
                <c:pt idx="5">
                  <c:v>526</c:v>
                </c:pt>
                <c:pt idx="6">
                  <c:v>528</c:v>
                </c:pt>
                <c:pt idx="7">
                  <c:v>136</c:v>
                </c:pt>
                <c:pt idx="8">
                  <c:v>1291</c:v>
                </c:pt>
                <c:pt idx="9">
                  <c:v>344</c:v>
                </c:pt>
                <c:pt idx="10">
                  <c:v>1503</c:v>
                </c:pt>
                <c:pt idx="11">
                  <c:v>1426</c:v>
                </c:pt>
                <c:pt idx="12">
                  <c:v>879</c:v>
                </c:pt>
                <c:pt idx="13">
                  <c:v>669</c:v>
                </c:pt>
                <c:pt idx="14">
                  <c:v>239</c:v>
                </c:pt>
                <c:pt idx="15">
                  <c:v>1238</c:v>
                </c:pt>
                <c:pt idx="16">
                  <c:v>26</c:v>
                </c:pt>
                <c:pt idx="17">
                  <c:v>204</c:v>
                </c:pt>
                <c:pt idx="18">
                  <c:v>527</c:v>
                </c:pt>
                <c:pt idx="19">
                  <c:v>675</c:v>
                </c:pt>
                <c:pt idx="20">
                  <c:v>188</c:v>
                </c:pt>
                <c:pt idx="21">
                  <c:v>801</c:v>
                </c:pt>
                <c:pt idx="22">
                  <c:v>1789</c:v>
                </c:pt>
                <c:pt idx="23">
                  <c:v>87</c:v>
                </c:pt>
                <c:pt idx="24">
                  <c:v>874</c:v>
                </c:pt>
                <c:pt idx="25">
                  <c:v>357</c:v>
                </c:pt>
                <c:pt idx="26">
                  <c:v>111</c:v>
                </c:pt>
                <c:pt idx="27">
                  <c:v>901</c:v>
                </c:pt>
                <c:pt idx="28">
                  <c:v>330</c:v>
                </c:pt>
                <c:pt idx="29">
                  <c:v>628</c:v>
                </c:pt>
                <c:pt idx="30">
                  <c:v>286</c:v>
                </c:pt>
                <c:pt idx="31">
                  <c:v>1029</c:v>
                </c:pt>
                <c:pt idx="32">
                  <c:v>467</c:v>
                </c:pt>
                <c:pt idx="33">
                  <c:v>1256</c:v>
                </c:pt>
                <c:pt idx="34">
                  <c:v>1167</c:v>
                </c:pt>
                <c:pt idx="35">
                  <c:v>17</c:v>
                </c:pt>
                <c:pt idx="36">
                  <c:v>1530</c:v>
                </c:pt>
                <c:pt idx="37">
                  <c:v>550</c:v>
                </c:pt>
                <c:pt idx="38">
                  <c:v>320</c:v>
                </c:pt>
                <c:pt idx="39">
                  <c:v>167</c:v>
                </c:pt>
                <c:pt idx="40">
                  <c:v>109</c:v>
                </c:pt>
                <c:pt idx="41">
                  <c:v>816</c:v>
                </c:pt>
                <c:pt idx="42">
                  <c:v>1052</c:v>
                </c:pt>
                <c:pt idx="43">
                  <c:v>233</c:v>
                </c:pt>
                <c:pt idx="44">
                  <c:v>83</c:v>
                </c:pt>
                <c:pt idx="45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5-4849-BB86-21EC61D754BF}"/>
            </c:ext>
          </c:extLst>
        </c:ser>
        <c:ser>
          <c:idx val="1"/>
          <c:order val="1"/>
          <c:tx>
            <c:strRef>
              <c:f>'Trend XmR 2'!$P$1</c:f>
              <c:strCache>
                <c:ptCount val="1"/>
                <c:pt idx="0">
                  <c:v> Average Moving Range </c:v>
                </c:pt>
              </c:strCache>
            </c:strRef>
          </c:tx>
          <c:spPr>
            <a:ln w="158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2'!$P$2:$P$47</c:f>
              <c:numCache>
                <c:formatCode>0.0</c:formatCode>
                <c:ptCount val="46"/>
                <c:pt idx="0">
                  <c:v>520.70000000000005</c:v>
                </c:pt>
                <c:pt idx="1">
                  <c:v>520.70000000000005</c:v>
                </c:pt>
                <c:pt idx="2">
                  <c:v>520.70000000000005</c:v>
                </c:pt>
                <c:pt idx="3">
                  <c:v>520.70000000000005</c:v>
                </c:pt>
                <c:pt idx="4">
                  <c:v>520.70000000000005</c:v>
                </c:pt>
                <c:pt idx="5">
                  <c:v>520.70000000000005</c:v>
                </c:pt>
                <c:pt idx="6">
                  <c:v>520.70000000000005</c:v>
                </c:pt>
                <c:pt idx="7">
                  <c:v>520.70000000000005</c:v>
                </c:pt>
                <c:pt idx="8">
                  <c:v>520.70000000000005</c:v>
                </c:pt>
                <c:pt idx="9">
                  <c:v>520.70000000000005</c:v>
                </c:pt>
                <c:pt idx="10">
                  <c:v>520.70000000000005</c:v>
                </c:pt>
                <c:pt idx="11">
                  <c:v>520.70000000000005</c:v>
                </c:pt>
                <c:pt idx="12">
                  <c:v>520.70000000000005</c:v>
                </c:pt>
                <c:pt idx="13">
                  <c:v>520.70000000000005</c:v>
                </c:pt>
                <c:pt idx="14">
                  <c:v>520.70000000000005</c:v>
                </c:pt>
                <c:pt idx="15">
                  <c:v>520.70000000000005</c:v>
                </c:pt>
                <c:pt idx="16">
                  <c:v>520.70000000000005</c:v>
                </c:pt>
                <c:pt idx="17">
                  <c:v>520.70000000000005</c:v>
                </c:pt>
                <c:pt idx="18">
                  <c:v>520.70000000000005</c:v>
                </c:pt>
                <c:pt idx="19">
                  <c:v>520.70000000000005</c:v>
                </c:pt>
                <c:pt idx="20">
                  <c:v>520.70000000000005</c:v>
                </c:pt>
                <c:pt idx="21">
                  <c:v>520.70000000000005</c:v>
                </c:pt>
                <c:pt idx="22">
                  <c:v>520.70000000000005</c:v>
                </c:pt>
                <c:pt idx="23">
                  <c:v>520.70000000000005</c:v>
                </c:pt>
                <c:pt idx="24">
                  <c:v>520.70000000000005</c:v>
                </c:pt>
                <c:pt idx="25">
                  <c:v>520.70000000000005</c:v>
                </c:pt>
                <c:pt idx="26">
                  <c:v>520.70000000000005</c:v>
                </c:pt>
                <c:pt idx="27">
                  <c:v>520.70000000000005</c:v>
                </c:pt>
                <c:pt idx="28">
                  <c:v>520.70000000000005</c:v>
                </c:pt>
                <c:pt idx="29">
                  <c:v>520.70000000000005</c:v>
                </c:pt>
                <c:pt idx="30">
                  <c:v>520.70000000000005</c:v>
                </c:pt>
                <c:pt idx="31">
                  <c:v>520.70000000000005</c:v>
                </c:pt>
                <c:pt idx="32">
                  <c:v>520.70000000000005</c:v>
                </c:pt>
                <c:pt idx="33">
                  <c:v>520.70000000000005</c:v>
                </c:pt>
                <c:pt idx="34">
                  <c:v>520.70000000000005</c:v>
                </c:pt>
                <c:pt idx="35">
                  <c:v>520.70000000000005</c:v>
                </c:pt>
                <c:pt idx="36">
                  <c:v>520.70000000000005</c:v>
                </c:pt>
                <c:pt idx="37">
                  <c:v>520.70000000000005</c:v>
                </c:pt>
                <c:pt idx="38">
                  <c:v>520.70000000000005</c:v>
                </c:pt>
                <c:pt idx="39">
                  <c:v>520.70000000000005</c:v>
                </c:pt>
                <c:pt idx="40">
                  <c:v>520.70000000000005</c:v>
                </c:pt>
                <c:pt idx="41">
                  <c:v>520.70000000000005</c:v>
                </c:pt>
                <c:pt idx="42">
                  <c:v>520.70000000000005</c:v>
                </c:pt>
                <c:pt idx="43">
                  <c:v>520.70000000000005</c:v>
                </c:pt>
                <c:pt idx="44">
                  <c:v>520.70000000000005</c:v>
                </c:pt>
                <c:pt idx="45">
                  <c:v>520.70000000000005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5-4849-BB86-21EC61D7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19071"/>
        <c:axId val="99768047"/>
      </c:lineChart>
      <c:dateAx>
        <c:axId val="243119071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68047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9976804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19071"/>
        <c:crossesAt val="40909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'Trend XmR 3'!$F$1</c:f>
          <c:strCache>
            <c:ptCount val="1"/>
            <c:pt idx="0">
              <c:v> New Website Visits - recalculation after short run signal starting in January 2014 </c:v>
            </c:pt>
          </c:strCache>
        </c:strRef>
      </c:tx>
      <c:layout>
        <c:manualLayout>
          <c:xMode val="edge"/>
          <c:yMode val="edge"/>
          <c:x val="1.1811023622047386E-2"/>
          <c:y val="1.4981127359080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93E-2"/>
          <c:y val="0.16184174139115892"/>
          <c:w val="0.90945032134071557"/>
          <c:h val="0.72259917037184218"/>
        </c:manualLayout>
      </c:layout>
      <c:areaChart>
        <c:grouping val="standard"/>
        <c:varyColors val="0"/>
        <c:ser>
          <c:idx val="3"/>
          <c:order val="2"/>
          <c:tx>
            <c:strRef>
              <c:f>'Trend XmR 3'!$K$1</c:f>
              <c:strCache>
                <c:ptCount val="1"/>
                <c:pt idx="0">
                  <c:v> Upper Natural Process Limit </c:v>
                </c:pt>
              </c:strCache>
            </c:strRef>
          </c:tx>
          <c:spPr>
            <a:solidFill>
              <a:schemeClr val="bg2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3'!$K$2:$K$47</c:f>
              <c:numCache>
                <c:formatCode>0.0</c:formatCode>
                <c:ptCount val="46"/>
                <c:pt idx="0">
                  <c:v>4914.5434814814826</c:v>
                </c:pt>
                <c:pt idx="1">
                  <c:v>4999.6175555555565</c:v>
                </c:pt>
                <c:pt idx="2">
                  <c:v>5084.6916296296304</c:v>
                </c:pt>
                <c:pt idx="3">
                  <c:v>5169.7657037037043</c:v>
                </c:pt>
                <c:pt idx="4">
                  <c:v>5254.8397777777782</c:v>
                </c:pt>
                <c:pt idx="5">
                  <c:v>5339.9138518518521</c:v>
                </c:pt>
                <c:pt idx="6">
                  <c:v>5424.987925925926</c:v>
                </c:pt>
                <c:pt idx="7">
                  <c:v>5510.0619999999999</c:v>
                </c:pt>
                <c:pt idx="8">
                  <c:v>5595.1360740740738</c:v>
                </c:pt>
                <c:pt idx="9">
                  <c:v>5680.2101481481477</c:v>
                </c:pt>
                <c:pt idx="10">
                  <c:v>5765.2842222222216</c:v>
                </c:pt>
                <c:pt idx="11">
                  <c:v>5850.3582962962955</c:v>
                </c:pt>
                <c:pt idx="12">
                  <c:v>5935.4323703703694</c:v>
                </c:pt>
                <c:pt idx="13">
                  <c:v>6020.5064444444433</c:v>
                </c:pt>
                <c:pt idx="14">
                  <c:v>6105.5805185185172</c:v>
                </c:pt>
                <c:pt idx="15">
                  <c:v>6190.6545925925911</c:v>
                </c:pt>
                <c:pt idx="16">
                  <c:v>6275.728666666665</c:v>
                </c:pt>
                <c:pt idx="17">
                  <c:v>6360.802740740739</c:v>
                </c:pt>
                <c:pt idx="18">
                  <c:v>6445.8768148148129</c:v>
                </c:pt>
                <c:pt idx="19">
                  <c:v>6530.9508888888868</c:v>
                </c:pt>
                <c:pt idx="20">
                  <c:v>6616.0249629629607</c:v>
                </c:pt>
                <c:pt idx="21">
                  <c:v>6701.0990370370346</c:v>
                </c:pt>
                <c:pt idx="22">
                  <c:v>8092.4571851851852</c:v>
                </c:pt>
                <c:pt idx="23">
                  <c:v>8340.8275555555556</c:v>
                </c:pt>
                <c:pt idx="24">
                  <c:v>8589.197925925926</c:v>
                </c:pt>
                <c:pt idx="25">
                  <c:v>8837.5682962962965</c:v>
                </c:pt>
                <c:pt idx="26">
                  <c:v>9085.9386666666669</c:v>
                </c:pt>
                <c:pt idx="27">
                  <c:v>9334.3090370370373</c:v>
                </c:pt>
                <c:pt idx="28">
                  <c:v>9582.6794074074078</c:v>
                </c:pt>
                <c:pt idx="29">
                  <c:v>9831.0497777777782</c:v>
                </c:pt>
                <c:pt idx="30">
                  <c:v>10079.420148148149</c:v>
                </c:pt>
                <c:pt idx="31">
                  <c:v>10327.790518518519</c:v>
                </c:pt>
                <c:pt idx="32">
                  <c:v>10576.16088888889</c:v>
                </c:pt>
                <c:pt idx="33">
                  <c:v>10824.53125925926</c:v>
                </c:pt>
                <c:pt idx="34">
                  <c:v>11072.90162962963</c:v>
                </c:pt>
                <c:pt idx="35">
                  <c:v>11321.272000000001</c:v>
                </c:pt>
                <c:pt idx="36">
                  <c:v>11569.642370370371</c:v>
                </c:pt>
                <c:pt idx="37">
                  <c:v>11818.012740740742</c:v>
                </c:pt>
                <c:pt idx="38">
                  <c:v>12066.383111111112</c:v>
                </c:pt>
                <c:pt idx="39">
                  <c:v>12314.753481481483</c:v>
                </c:pt>
                <c:pt idx="40">
                  <c:v>12563.123851851853</c:v>
                </c:pt>
                <c:pt idx="41">
                  <c:v>12811.494222222223</c:v>
                </c:pt>
                <c:pt idx="42">
                  <c:v>13059.864592592594</c:v>
                </c:pt>
                <c:pt idx="43">
                  <c:v>13308.234962962964</c:v>
                </c:pt>
                <c:pt idx="44">
                  <c:v>13556.605333333335</c:v>
                </c:pt>
                <c:pt idx="45">
                  <c:v>13804.975703703705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A-43A9-B5EC-0045DA53B079}"/>
            </c:ext>
          </c:extLst>
        </c:ser>
        <c:ser>
          <c:idx val="2"/>
          <c:order val="3"/>
          <c:tx>
            <c:strRef>
              <c:f>'Trend XmR 3'!$J$1</c:f>
              <c:strCache>
                <c:ptCount val="1"/>
                <c:pt idx="0">
                  <c:v> Lower Natural Process Limit 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3'!$J$2:$J$47</c:f>
              <c:numCache>
                <c:formatCode>0.0</c:formatCode>
                <c:ptCount val="46"/>
                <c:pt idx="0">
                  <c:v>2144.4194814814819</c:v>
                </c:pt>
                <c:pt idx="1">
                  <c:v>2229.4935555555558</c:v>
                </c:pt>
                <c:pt idx="2">
                  <c:v>2314.5676296296297</c:v>
                </c:pt>
                <c:pt idx="3">
                  <c:v>2399.6417037037036</c:v>
                </c:pt>
                <c:pt idx="4">
                  <c:v>2484.7157777777775</c:v>
                </c:pt>
                <c:pt idx="5">
                  <c:v>2569.7898518518514</c:v>
                </c:pt>
                <c:pt idx="6">
                  <c:v>2654.8639259259253</c:v>
                </c:pt>
                <c:pt idx="7">
                  <c:v>2739.9380000000001</c:v>
                </c:pt>
                <c:pt idx="8">
                  <c:v>2825.012074074074</c:v>
                </c:pt>
                <c:pt idx="9">
                  <c:v>2910.0861481481479</c:v>
                </c:pt>
                <c:pt idx="10">
                  <c:v>2995.1602222222218</c:v>
                </c:pt>
                <c:pt idx="11">
                  <c:v>3080.2342962962957</c:v>
                </c:pt>
                <c:pt idx="12">
                  <c:v>3165.3083703703696</c:v>
                </c:pt>
                <c:pt idx="13">
                  <c:v>3250.3824444444435</c:v>
                </c:pt>
                <c:pt idx="14">
                  <c:v>3335.4565185185174</c:v>
                </c:pt>
                <c:pt idx="15">
                  <c:v>3420.5305925925913</c:v>
                </c:pt>
                <c:pt idx="16">
                  <c:v>3505.6046666666653</c:v>
                </c:pt>
                <c:pt idx="17">
                  <c:v>3590.6787407407392</c:v>
                </c:pt>
                <c:pt idx="18">
                  <c:v>3675.7528148148131</c:v>
                </c:pt>
                <c:pt idx="19">
                  <c:v>3760.826888888887</c:v>
                </c:pt>
                <c:pt idx="20">
                  <c:v>3845.9009629629609</c:v>
                </c:pt>
                <c:pt idx="21">
                  <c:v>3930.9750370370348</c:v>
                </c:pt>
                <c:pt idx="22">
                  <c:v>4691.9131851851853</c:v>
                </c:pt>
                <c:pt idx="23">
                  <c:v>4940.2835555555557</c:v>
                </c:pt>
                <c:pt idx="24">
                  <c:v>5188.6539259259262</c:v>
                </c:pt>
                <c:pt idx="25">
                  <c:v>5437.0242962962966</c:v>
                </c:pt>
                <c:pt idx="26">
                  <c:v>5685.394666666667</c:v>
                </c:pt>
                <c:pt idx="27">
                  <c:v>5933.7650370370375</c:v>
                </c:pt>
                <c:pt idx="28">
                  <c:v>6182.1354074074079</c:v>
                </c:pt>
                <c:pt idx="29">
                  <c:v>6430.5057777777783</c:v>
                </c:pt>
                <c:pt idx="30">
                  <c:v>6678.8761481481479</c:v>
                </c:pt>
                <c:pt idx="31">
                  <c:v>6927.2465185185183</c:v>
                </c:pt>
                <c:pt idx="32">
                  <c:v>7175.6168888888888</c:v>
                </c:pt>
                <c:pt idx="33">
                  <c:v>7423.9872592592592</c:v>
                </c:pt>
                <c:pt idx="34">
                  <c:v>7672.3576296296296</c:v>
                </c:pt>
                <c:pt idx="35">
                  <c:v>7920.7280000000001</c:v>
                </c:pt>
                <c:pt idx="36">
                  <c:v>8169.0983703703705</c:v>
                </c:pt>
                <c:pt idx="37">
                  <c:v>8417.46874074074</c:v>
                </c:pt>
                <c:pt idx="38">
                  <c:v>8665.8391111111105</c:v>
                </c:pt>
                <c:pt idx="39">
                  <c:v>8914.2094814814809</c:v>
                </c:pt>
                <c:pt idx="40">
                  <c:v>9162.5798518518513</c:v>
                </c:pt>
                <c:pt idx="41">
                  <c:v>9410.9502222222218</c:v>
                </c:pt>
                <c:pt idx="42">
                  <c:v>9659.3205925925922</c:v>
                </c:pt>
                <c:pt idx="43">
                  <c:v>9907.6909629629627</c:v>
                </c:pt>
                <c:pt idx="44">
                  <c:v>10156.061333333333</c:v>
                </c:pt>
                <c:pt idx="45">
                  <c:v>10404.431703703704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A-43A9-B5EC-0045DA53B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0880"/>
        <c:axId val="217692416"/>
      </c:areaChart>
      <c:lineChart>
        <c:grouping val="standard"/>
        <c:varyColors val="0"/>
        <c:ser>
          <c:idx val="1"/>
          <c:order val="0"/>
          <c:tx>
            <c:strRef>
              <c:f>'Trend XmR 3'!$I$1</c:f>
              <c:strCache>
                <c:ptCount val="1"/>
                <c:pt idx="0">
                  <c:v> Trend Central Line 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3'!$I$2:$I$47</c:f>
              <c:numCache>
                <c:formatCode>0.0</c:formatCode>
                <c:ptCount val="46"/>
                <c:pt idx="0">
                  <c:v>3529.4814814814822</c:v>
                </c:pt>
                <c:pt idx="1">
                  <c:v>3614.5555555555561</c:v>
                </c:pt>
                <c:pt idx="2">
                  <c:v>3699.62962962963</c:v>
                </c:pt>
                <c:pt idx="3">
                  <c:v>3784.7037037037039</c:v>
                </c:pt>
                <c:pt idx="4">
                  <c:v>3869.7777777777778</c:v>
                </c:pt>
                <c:pt idx="5">
                  <c:v>3954.8518518518517</c:v>
                </c:pt>
                <c:pt idx="6">
                  <c:v>4039.9259259259256</c:v>
                </c:pt>
                <c:pt idx="7">
                  <c:v>4125</c:v>
                </c:pt>
                <c:pt idx="8">
                  <c:v>4210.0740740740739</c:v>
                </c:pt>
                <c:pt idx="9">
                  <c:v>4295.1481481481478</c:v>
                </c:pt>
                <c:pt idx="10">
                  <c:v>4380.2222222222217</c:v>
                </c:pt>
                <c:pt idx="11">
                  <c:v>4465.2962962962956</c:v>
                </c:pt>
                <c:pt idx="12">
                  <c:v>4550.3703703703695</c:v>
                </c:pt>
                <c:pt idx="13">
                  <c:v>4635.4444444444434</c:v>
                </c:pt>
                <c:pt idx="14">
                  <c:v>4720.5185185185173</c:v>
                </c:pt>
                <c:pt idx="15">
                  <c:v>4805.5925925925912</c:v>
                </c:pt>
                <c:pt idx="16">
                  <c:v>4890.6666666666652</c:v>
                </c:pt>
                <c:pt idx="17">
                  <c:v>4975.7407407407391</c:v>
                </c:pt>
                <c:pt idx="18">
                  <c:v>5060.814814814813</c:v>
                </c:pt>
                <c:pt idx="19">
                  <c:v>5145.8888888888869</c:v>
                </c:pt>
                <c:pt idx="20">
                  <c:v>5230.9629629629608</c:v>
                </c:pt>
                <c:pt idx="21">
                  <c:v>5316.0370370370347</c:v>
                </c:pt>
                <c:pt idx="22">
                  <c:v>6392.1851851851852</c:v>
                </c:pt>
                <c:pt idx="23">
                  <c:v>6640.5555555555557</c:v>
                </c:pt>
                <c:pt idx="24">
                  <c:v>6888.9259259259261</c:v>
                </c:pt>
                <c:pt idx="25">
                  <c:v>7137.2962962962965</c:v>
                </c:pt>
                <c:pt idx="26">
                  <c:v>7385.666666666667</c:v>
                </c:pt>
                <c:pt idx="27">
                  <c:v>7634.0370370370374</c:v>
                </c:pt>
                <c:pt idx="28">
                  <c:v>7882.4074074074078</c:v>
                </c:pt>
                <c:pt idx="29">
                  <c:v>8130.7777777777783</c:v>
                </c:pt>
                <c:pt idx="30">
                  <c:v>8379.1481481481478</c:v>
                </c:pt>
                <c:pt idx="31">
                  <c:v>8627.5185185185182</c:v>
                </c:pt>
                <c:pt idx="32">
                  <c:v>8875.8888888888887</c:v>
                </c:pt>
                <c:pt idx="33">
                  <c:v>9124.2592592592591</c:v>
                </c:pt>
                <c:pt idx="34">
                  <c:v>9372.6296296296296</c:v>
                </c:pt>
                <c:pt idx="35">
                  <c:v>9621</c:v>
                </c:pt>
                <c:pt idx="36">
                  <c:v>9869.3703703703704</c:v>
                </c:pt>
                <c:pt idx="37">
                  <c:v>10117.740740740741</c:v>
                </c:pt>
                <c:pt idx="38">
                  <c:v>10366.111111111111</c:v>
                </c:pt>
                <c:pt idx="39">
                  <c:v>10614.481481481482</c:v>
                </c:pt>
                <c:pt idx="40">
                  <c:v>10862.851851851852</c:v>
                </c:pt>
                <c:pt idx="41">
                  <c:v>11111.222222222223</c:v>
                </c:pt>
                <c:pt idx="42">
                  <c:v>11359.592592592593</c:v>
                </c:pt>
                <c:pt idx="43">
                  <c:v>11607.962962962964</c:v>
                </c:pt>
                <c:pt idx="44">
                  <c:v>11856.333333333334</c:v>
                </c:pt>
                <c:pt idx="45">
                  <c:v>12104.703703703704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3A-43A9-B5EC-0045DA53B079}"/>
            </c:ext>
          </c:extLst>
        </c:ser>
        <c:ser>
          <c:idx val="0"/>
          <c:order val="1"/>
          <c:tx>
            <c:strRef>
              <c:f>'Trend XmR 3'!$F$1</c:f>
              <c:strCache>
                <c:ptCount val="1"/>
                <c:pt idx="0">
                  <c:v> New Website Visits - recalculation after short run signal starting in January 2014 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3'!$F$2:$F$47</c:f>
              <c:numCache>
                <c:formatCode>General</c:formatCode>
                <c:ptCount val="46"/>
                <c:pt idx="0">
                  <c:v>3332</c:v>
                </c:pt>
                <c:pt idx="1">
                  <c:v>3576</c:v>
                </c:pt>
                <c:pt idx="2">
                  <c:v>3646</c:v>
                </c:pt>
                <c:pt idx="3">
                  <c:v>4026</c:v>
                </c:pt>
                <c:pt idx="4">
                  <c:v>3841</c:v>
                </c:pt>
                <c:pt idx="5">
                  <c:v>3315</c:v>
                </c:pt>
                <c:pt idx="6">
                  <c:v>3843</c:v>
                </c:pt>
                <c:pt idx="7">
                  <c:v>3979</c:v>
                </c:pt>
                <c:pt idx="8">
                  <c:v>5270</c:v>
                </c:pt>
                <c:pt idx="9">
                  <c:v>4926</c:v>
                </c:pt>
                <c:pt idx="10">
                  <c:v>3423</c:v>
                </c:pt>
                <c:pt idx="11">
                  <c:v>4849</c:v>
                </c:pt>
                <c:pt idx="12">
                  <c:v>5728</c:v>
                </c:pt>
                <c:pt idx="13">
                  <c:v>5059</c:v>
                </c:pt>
                <c:pt idx="14">
                  <c:v>5298</c:v>
                </c:pt>
                <c:pt idx="15">
                  <c:v>4060</c:v>
                </c:pt>
                <c:pt idx="16">
                  <c:v>4086</c:v>
                </c:pt>
                <c:pt idx="17">
                  <c:v>4290</c:v>
                </c:pt>
                <c:pt idx="18">
                  <c:v>4817</c:v>
                </c:pt>
                <c:pt idx="19">
                  <c:v>5492</c:v>
                </c:pt>
                <c:pt idx="20">
                  <c:v>5680</c:v>
                </c:pt>
                <c:pt idx="21">
                  <c:v>4879</c:v>
                </c:pt>
                <c:pt idx="22">
                  <c:v>6668</c:v>
                </c:pt>
                <c:pt idx="23">
                  <c:v>6755</c:v>
                </c:pt>
                <c:pt idx="24">
                  <c:v>7629</c:v>
                </c:pt>
                <c:pt idx="25">
                  <c:v>7986</c:v>
                </c:pt>
                <c:pt idx="26">
                  <c:v>8097</c:v>
                </c:pt>
                <c:pt idx="27">
                  <c:v>7196</c:v>
                </c:pt>
                <c:pt idx="28">
                  <c:v>6866</c:v>
                </c:pt>
                <c:pt idx="29">
                  <c:v>7494</c:v>
                </c:pt>
                <c:pt idx="30">
                  <c:v>7780</c:v>
                </c:pt>
                <c:pt idx="31">
                  <c:v>8809</c:v>
                </c:pt>
                <c:pt idx="32">
                  <c:v>9276</c:v>
                </c:pt>
                <c:pt idx="33">
                  <c:v>8020</c:v>
                </c:pt>
                <c:pt idx="34">
                  <c:v>9187</c:v>
                </c:pt>
                <c:pt idx="35">
                  <c:v>9204</c:v>
                </c:pt>
                <c:pt idx="36">
                  <c:v>10734</c:v>
                </c:pt>
                <c:pt idx="37">
                  <c:v>10184</c:v>
                </c:pt>
                <c:pt idx="38">
                  <c:v>10504</c:v>
                </c:pt>
                <c:pt idx="39">
                  <c:v>10671</c:v>
                </c:pt>
                <c:pt idx="40">
                  <c:v>10780</c:v>
                </c:pt>
                <c:pt idx="41">
                  <c:v>9964</c:v>
                </c:pt>
                <c:pt idx="42">
                  <c:v>11016</c:v>
                </c:pt>
                <c:pt idx="43">
                  <c:v>11249</c:v>
                </c:pt>
                <c:pt idx="44">
                  <c:v>11332</c:v>
                </c:pt>
                <c:pt idx="45">
                  <c:v>9750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3A-43A9-B5EC-0045DA53B079}"/>
            </c:ext>
          </c:extLst>
        </c:ser>
        <c:ser>
          <c:idx val="4"/>
          <c:order val="4"/>
          <c:tx>
            <c:strRef>
              <c:f>'Trend XmR 3'!$M$1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3'!$M$2:$M$47</c:f>
              <c:numCache>
                <c:formatCode>0.0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3A-43A9-B5EC-0045DA53B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0880"/>
        <c:axId val="217692416"/>
      </c:lineChart>
      <c:dateAx>
        <c:axId val="2176908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2416"/>
        <c:crosses val="autoZero"/>
        <c:auto val="1"/>
        <c:lblOffset val="100"/>
        <c:baseTimeUnit val="days"/>
        <c:majorUnit val="12"/>
        <c:majorTimeUnit val="months"/>
        <c:minorUnit val="3"/>
        <c:minorTimeUnit val="months"/>
      </c:dateAx>
      <c:valAx>
        <c:axId val="217692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76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empus Sans ITC"/>
          <a:cs typeface="Tempus Sans ITC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mR</a:t>
            </a:r>
          </a:p>
        </c:rich>
      </c:tx>
      <c:layout>
        <c:manualLayout>
          <c:xMode val="edge"/>
          <c:yMode val="edge"/>
          <c:x val="9.4336529398728122E-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61836789729865E-2"/>
          <c:y val="0.17678258967629046"/>
          <c:w val="0.9141178512401108"/>
          <c:h val="0.70963764946048424"/>
        </c:manualLayout>
      </c:layout>
      <c:areaChart>
        <c:grouping val="standard"/>
        <c:varyColors val="0"/>
        <c:ser>
          <c:idx val="2"/>
          <c:order val="2"/>
          <c:tx>
            <c:strRef>
              <c:f>'Trend XmR 3'!$Q$1</c:f>
              <c:strCache>
                <c:ptCount val="1"/>
                <c:pt idx="0">
                  <c:v> Upper Range Limit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'Trend XmR 2'!$E$2:$E$47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3'!$Q$2:$Q$47</c:f>
              <c:numCache>
                <c:formatCode>0.0</c:formatCode>
                <c:ptCount val="46"/>
                <c:pt idx="0">
                  <c:v>1702.6890000000001</c:v>
                </c:pt>
                <c:pt idx="1">
                  <c:v>1702.6890000000001</c:v>
                </c:pt>
                <c:pt idx="2">
                  <c:v>1702.6890000000001</c:v>
                </c:pt>
                <c:pt idx="3">
                  <c:v>1702.6890000000001</c:v>
                </c:pt>
                <c:pt idx="4">
                  <c:v>1702.6890000000001</c:v>
                </c:pt>
                <c:pt idx="5">
                  <c:v>1702.6890000000001</c:v>
                </c:pt>
                <c:pt idx="6">
                  <c:v>1702.6890000000001</c:v>
                </c:pt>
                <c:pt idx="7">
                  <c:v>1702.6890000000001</c:v>
                </c:pt>
                <c:pt idx="8">
                  <c:v>1702.6890000000001</c:v>
                </c:pt>
                <c:pt idx="9">
                  <c:v>1702.6890000000001</c:v>
                </c:pt>
                <c:pt idx="10">
                  <c:v>1702.6890000000001</c:v>
                </c:pt>
                <c:pt idx="11">
                  <c:v>1702.6890000000001</c:v>
                </c:pt>
                <c:pt idx="12">
                  <c:v>1702.6890000000001</c:v>
                </c:pt>
                <c:pt idx="13">
                  <c:v>1702.6890000000001</c:v>
                </c:pt>
                <c:pt idx="14">
                  <c:v>1702.6890000000001</c:v>
                </c:pt>
                <c:pt idx="15">
                  <c:v>1702.6890000000001</c:v>
                </c:pt>
                <c:pt idx="16">
                  <c:v>1702.6890000000001</c:v>
                </c:pt>
                <c:pt idx="17">
                  <c:v>1702.6890000000001</c:v>
                </c:pt>
                <c:pt idx="18">
                  <c:v>1702.6890000000001</c:v>
                </c:pt>
                <c:pt idx="19">
                  <c:v>1702.6890000000001</c:v>
                </c:pt>
                <c:pt idx="20">
                  <c:v>1702.6890000000001</c:v>
                </c:pt>
                <c:pt idx="21">
                  <c:v>1702.6890000000001</c:v>
                </c:pt>
                <c:pt idx="22">
                  <c:v>1702.6890000000001</c:v>
                </c:pt>
                <c:pt idx="23">
                  <c:v>1702.6890000000001</c:v>
                </c:pt>
                <c:pt idx="24">
                  <c:v>1702.6890000000001</c:v>
                </c:pt>
                <c:pt idx="25">
                  <c:v>1702.6890000000001</c:v>
                </c:pt>
                <c:pt idx="26">
                  <c:v>1702.6890000000001</c:v>
                </c:pt>
                <c:pt idx="27">
                  <c:v>1702.6890000000001</c:v>
                </c:pt>
                <c:pt idx="28">
                  <c:v>1702.6890000000001</c:v>
                </c:pt>
                <c:pt idx="29">
                  <c:v>1702.6890000000001</c:v>
                </c:pt>
                <c:pt idx="30">
                  <c:v>1702.6890000000001</c:v>
                </c:pt>
                <c:pt idx="31">
                  <c:v>1702.6890000000001</c:v>
                </c:pt>
                <c:pt idx="32">
                  <c:v>1702.6890000000001</c:v>
                </c:pt>
                <c:pt idx="33">
                  <c:v>1702.6890000000001</c:v>
                </c:pt>
                <c:pt idx="34">
                  <c:v>1702.6890000000001</c:v>
                </c:pt>
                <c:pt idx="35">
                  <c:v>1702.6890000000001</c:v>
                </c:pt>
                <c:pt idx="36">
                  <c:v>1702.6890000000001</c:v>
                </c:pt>
                <c:pt idx="37">
                  <c:v>1702.6890000000001</c:v>
                </c:pt>
                <c:pt idx="38">
                  <c:v>1702.6890000000001</c:v>
                </c:pt>
                <c:pt idx="39">
                  <c:v>1702.6890000000001</c:v>
                </c:pt>
                <c:pt idx="40">
                  <c:v>1702.6890000000001</c:v>
                </c:pt>
                <c:pt idx="41">
                  <c:v>1702.6890000000001</c:v>
                </c:pt>
                <c:pt idx="42">
                  <c:v>1702.6890000000001</c:v>
                </c:pt>
                <c:pt idx="43">
                  <c:v>1702.6890000000001</c:v>
                </c:pt>
                <c:pt idx="44">
                  <c:v>1702.6890000000001</c:v>
                </c:pt>
                <c:pt idx="45">
                  <c:v>1702.6890000000001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1-40F0-B9C8-C3D57EC29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119071"/>
        <c:axId val="99768047"/>
      </c:areaChart>
      <c:lineChart>
        <c:grouping val="standard"/>
        <c:varyColors val="0"/>
        <c:ser>
          <c:idx val="0"/>
          <c:order val="0"/>
          <c:tx>
            <c:strRef>
              <c:f>'Trend XmR 3'!$O$1</c:f>
              <c:strCache>
                <c:ptCount val="1"/>
                <c:pt idx="0">
                  <c:v> Moving Ranges </c:v>
                </c:pt>
              </c:strCache>
            </c:strRef>
          </c:tx>
          <c:spPr>
            <a:ln w="952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bg2">
                  <a:lumMod val="60000"/>
                  <a:lumOff val="40000"/>
                </a:schemeClr>
              </a:solidFill>
              <a:ln w="9525">
                <a:solidFill>
                  <a:schemeClr val="bg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3'!$O$2:$O$47</c:f>
              <c:numCache>
                <c:formatCode>0.0</c:formatCode>
                <c:ptCount val="46"/>
                <c:pt idx="1">
                  <c:v>244</c:v>
                </c:pt>
                <c:pt idx="2">
                  <c:v>70</c:v>
                </c:pt>
                <c:pt idx="3">
                  <c:v>380</c:v>
                </c:pt>
                <c:pt idx="4">
                  <c:v>185</c:v>
                </c:pt>
                <c:pt idx="5">
                  <c:v>526</c:v>
                </c:pt>
                <c:pt idx="6">
                  <c:v>528</c:v>
                </c:pt>
                <c:pt idx="7">
                  <c:v>136</c:v>
                </c:pt>
                <c:pt idx="8">
                  <c:v>1291</c:v>
                </c:pt>
                <c:pt idx="9">
                  <c:v>344</c:v>
                </c:pt>
                <c:pt idx="10">
                  <c:v>1503</c:v>
                </c:pt>
                <c:pt idx="11">
                  <c:v>1426</c:v>
                </c:pt>
                <c:pt idx="12">
                  <c:v>879</c:v>
                </c:pt>
                <c:pt idx="13">
                  <c:v>669</c:v>
                </c:pt>
                <c:pt idx="14">
                  <c:v>239</c:v>
                </c:pt>
                <c:pt idx="15">
                  <c:v>1238</c:v>
                </c:pt>
                <c:pt idx="16">
                  <c:v>26</c:v>
                </c:pt>
                <c:pt idx="17">
                  <c:v>204</c:v>
                </c:pt>
                <c:pt idx="18">
                  <c:v>527</c:v>
                </c:pt>
                <c:pt idx="19">
                  <c:v>675</c:v>
                </c:pt>
                <c:pt idx="20">
                  <c:v>188</c:v>
                </c:pt>
                <c:pt idx="21">
                  <c:v>801</c:v>
                </c:pt>
                <c:pt idx="22">
                  <c:v>1789</c:v>
                </c:pt>
                <c:pt idx="23">
                  <c:v>87</c:v>
                </c:pt>
                <c:pt idx="24">
                  <c:v>874</c:v>
                </c:pt>
                <c:pt idx="25">
                  <c:v>357</c:v>
                </c:pt>
                <c:pt idx="26">
                  <c:v>111</c:v>
                </c:pt>
                <c:pt idx="27">
                  <c:v>901</c:v>
                </c:pt>
                <c:pt idx="28">
                  <c:v>330</c:v>
                </c:pt>
                <c:pt idx="29">
                  <c:v>628</c:v>
                </c:pt>
                <c:pt idx="30">
                  <c:v>286</c:v>
                </c:pt>
                <c:pt idx="31">
                  <c:v>1029</c:v>
                </c:pt>
                <c:pt idx="32">
                  <c:v>467</c:v>
                </c:pt>
                <c:pt idx="33">
                  <c:v>1256</c:v>
                </c:pt>
                <c:pt idx="34">
                  <c:v>1167</c:v>
                </c:pt>
                <c:pt idx="35">
                  <c:v>17</c:v>
                </c:pt>
                <c:pt idx="36">
                  <c:v>1530</c:v>
                </c:pt>
                <c:pt idx="37">
                  <c:v>550</c:v>
                </c:pt>
                <c:pt idx="38">
                  <c:v>320</c:v>
                </c:pt>
                <c:pt idx="39">
                  <c:v>167</c:v>
                </c:pt>
                <c:pt idx="40">
                  <c:v>109</c:v>
                </c:pt>
                <c:pt idx="41">
                  <c:v>816</c:v>
                </c:pt>
                <c:pt idx="42">
                  <c:v>1052</c:v>
                </c:pt>
                <c:pt idx="43">
                  <c:v>233</c:v>
                </c:pt>
                <c:pt idx="44">
                  <c:v>83</c:v>
                </c:pt>
                <c:pt idx="45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1-40F0-B9C8-C3D57EC2969A}"/>
            </c:ext>
          </c:extLst>
        </c:ser>
        <c:ser>
          <c:idx val="1"/>
          <c:order val="1"/>
          <c:tx>
            <c:strRef>
              <c:f>'Trend XmR 3'!$P$1</c:f>
              <c:strCache>
                <c:ptCount val="1"/>
                <c:pt idx="0">
                  <c:v> Average Moving Range </c:v>
                </c:pt>
              </c:strCache>
            </c:strRef>
          </c:tx>
          <c:spPr>
            <a:ln w="158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'Trend XmR 3'!$E$2:$E$47</c:f>
              <c:numCache>
                <c:formatCode>mmm\ yyyy</c:formatCode>
                <c:ptCount val="46"/>
                <c:pt idx="0">
                  <c:v>40909</c:v>
                </c:pt>
                <c:pt idx="1">
                  <c:v>40940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</c:numCache>
            </c:numRef>
          </c:cat>
          <c:val>
            <c:numRef>
              <c:f>'Trend XmR 3'!$P$2:$P$47</c:f>
              <c:numCache>
                <c:formatCode>0.0</c:formatCode>
                <c:ptCount val="46"/>
                <c:pt idx="0">
                  <c:v>520.70000000000005</c:v>
                </c:pt>
                <c:pt idx="1">
                  <c:v>520.70000000000005</c:v>
                </c:pt>
                <c:pt idx="2">
                  <c:v>520.70000000000005</c:v>
                </c:pt>
                <c:pt idx="3">
                  <c:v>520.70000000000005</c:v>
                </c:pt>
                <c:pt idx="4">
                  <c:v>520.70000000000005</c:v>
                </c:pt>
                <c:pt idx="5">
                  <c:v>520.70000000000005</c:v>
                </c:pt>
                <c:pt idx="6">
                  <c:v>520.70000000000005</c:v>
                </c:pt>
                <c:pt idx="7">
                  <c:v>520.70000000000005</c:v>
                </c:pt>
                <c:pt idx="8">
                  <c:v>520.70000000000005</c:v>
                </c:pt>
                <c:pt idx="9">
                  <c:v>520.70000000000005</c:v>
                </c:pt>
                <c:pt idx="10">
                  <c:v>520.70000000000005</c:v>
                </c:pt>
                <c:pt idx="11">
                  <c:v>520.70000000000005</c:v>
                </c:pt>
                <c:pt idx="12">
                  <c:v>520.70000000000005</c:v>
                </c:pt>
                <c:pt idx="13">
                  <c:v>520.70000000000005</c:v>
                </c:pt>
                <c:pt idx="14">
                  <c:v>520.70000000000005</c:v>
                </c:pt>
                <c:pt idx="15">
                  <c:v>520.70000000000005</c:v>
                </c:pt>
                <c:pt idx="16">
                  <c:v>520.70000000000005</c:v>
                </c:pt>
                <c:pt idx="17">
                  <c:v>520.70000000000005</c:v>
                </c:pt>
                <c:pt idx="18">
                  <c:v>520.70000000000005</c:v>
                </c:pt>
                <c:pt idx="19">
                  <c:v>520.70000000000005</c:v>
                </c:pt>
                <c:pt idx="20">
                  <c:v>520.70000000000005</c:v>
                </c:pt>
                <c:pt idx="21">
                  <c:v>520.70000000000005</c:v>
                </c:pt>
                <c:pt idx="22">
                  <c:v>639.20000000000005</c:v>
                </c:pt>
                <c:pt idx="23">
                  <c:v>639.20000000000005</c:v>
                </c:pt>
                <c:pt idx="24">
                  <c:v>639.20000000000005</c:v>
                </c:pt>
                <c:pt idx="25">
                  <c:v>639.20000000000005</c:v>
                </c:pt>
                <c:pt idx="26">
                  <c:v>639.20000000000005</c:v>
                </c:pt>
                <c:pt idx="27">
                  <c:v>639.20000000000005</c:v>
                </c:pt>
                <c:pt idx="28">
                  <c:v>639.20000000000005</c:v>
                </c:pt>
                <c:pt idx="29">
                  <c:v>639.20000000000005</c:v>
                </c:pt>
                <c:pt idx="30">
                  <c:v>639.20000000000005</c:v>
                </c:pt>
                <c:pt idx="31">
                  <c:v>639.20000000000005</c:v>
                </c:pt>
                <c:pt idx="32">
                  <c:v>639.20000000000005</c:v>
                </c:pt>
                <c:pt idx="33">
                  <c:v>639.20000000000005</c:v>
                </c:pt>
                <c:pt idx="34">
                  <c:v>639.20000000000005</c:v>
                </c:pt>
                <c:pt idx="35">
                  <c:v>639.20000000000005</c:v>
                </c:pt>
                <c:pt idx="36">
                  <c:v>639.20000000000005</c:v>
                </c:pt>
                <c:pt idx="37">
                  <c:v>639.20000000000005</c:v>
                </c:pt>
                <c:pt idx="38">
                  <c:v>639.20000000000005</c:v>
                </c:pt>
                <c:pt idx="39">
                  <c:v>639.20000000000005</c:v>
                </c:pt>
                <c:pt idx="40">
                  <c:v>639.20000000000005</c:v>
                </c:pt>
                <c:pt idx="41">
                  <c:v>639.20000000000005</c:v>
                </c:pt>
                <c:pt idx="42">
                  <c:v>639.20000000000005</c:v>
                </c:pt>
                <c:pt idx="43">
                  <c:v>639.20000000000005</c:v>
                </c:pt>
                <c:pt idx="44">
                  <c:v>639.20000000000005</c:v>
                </c:pt>
                <c:pt idx="45">
                  <c:v>639.20000000000005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F1-40F0-B9C8-C3D57EC29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19071"/>
        <c:axId val="99768047"/>
      </c:lineChart>
      <c:dateAx>
        <c:axId val="243119071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68047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9976804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19071"/>
        <c:crossesAt val="40909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20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9337B6B-95BA-4351-A0DF-4BEBE0DC6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20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23D1133-0B1D-4D86-A119-06F700E50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21</xdr:row>
      <xdr:rowOff>142875</xdr:rowOff>
    </xdr:from>
    <xdr:to>
      <xdr:col>0</xdr:col>
      <xdr:colOff>9372599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CA5305-2A4C-46DD-992F-4DB0A64BF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20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4E8CDB8-6837-47A2-875F-D5E8B9B0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9363075</xdr:colOff>
      <xdr:row>39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A5EE21-53FE-4923-BC6D-69EEFDA80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tacey Barr Branding">
      <a:dk1>
        <a:srgbClr val="000000"/>
      </a:dk1>
      <a:lt1>
        <a:srgbClr val="FFFFFF"/>
      </a:lt1>
      <a:dk2>
        <a:srgbClr val="36621B"/>
      </a:dk2>
      <a:lt2>
        <a:srgbClr val="808080"/>
      </a:lt2>
      <a:accent1>
        <a:srgbClr val="879C5E"/>
      </a:accent1>
      <a:accent2>
        <a:srgbClr val="076DAE"/>
      </a:accent2>
      <a:accent3>
        <a:srgbClr val="E0824F"/>
      </a:accent3>
      <a:accent4>
        <a:srgbClr val="CF3302"/>
      </a:accent4>
      <a:accent5>
        <a:srgbClr val="68A0CA"/>
      </a:accent5>
      <a:accent6>
        <a:srgbClr val="06629D"/>
      </a:accent6>
      <a:hlink>
        <a:srgbClr val="CF3302"/>
      </a:hlink>
      <a:folHlink>
        <a:srgbClr val="E0824F"/>
      </a:folHlink>
    </a:clrScheme>
    <a:fontScheme name="Avenir">
      <a:majorFont>
        <a:latin typeface="Avenir LT Std 65 Medium"/>
        <a:ea typeface=""/>
        <a:cs typeface=""/>
      </a:majorFont>
      <a:minorFont>
        <a:latin typeface="Avenir LT Std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3CE4-2A10-47DB-A4B2-1AC123F5E81D}">
  <dimension ref="A1:F47"/>
  <sheetViews>
    <sheetView tabSelected="1" zoomScaleNormal="100" workbookViewId="0">
      <pane ySplit="1" topLeftCell="A2" activePane="bottomLeft" state="frozen"/>
      <selection pane="bottomLeft" activeCell="C22" sqref="C22"/>
    </sheetView>
  </sheetViews>
  <sheetFormatPr defaultColWidth="7.7109375" defaultRowHeight="12.75" x14ac:dyDescent="0.2"/>
  <cols>
    <col min="1" max="1" width="140.5703125" style="10" customWidth="1"/>
    <col min="2" max="2" width="1.85546875" style="10" customWidth="1"/>
    <col min="3" max="3" width="16.140625" style="10" customWidth="1"/>
    <col min="4" max="4" width="1.85546875" style="10" customWidth="1"/>
    <col min="5" max="5" width="10" style="12" customWidth="1"/>
    <col min="6" max="6" width="9" style="13" customWidth="1"/>
    <col min="7" max="16384" width="7.7109375" style="10"/>
  </cols>
  <sheetData>
    <row r="1" spans="1:6" s="2" customFormat="1" ht="38.25" x14ac:dyDescent="0.2">
      <c r="A1" s="1" t="str">
        <f>F1</f>
        <v>New Website Visits</v>
      </c>
      <c r="C1" s="3" t="s">
        <v>16</v>
      </c>
      <c r="E1" s="4" t="s">
        <v>0</v>
      </c>
      <c r="F1" s="5" t="s">
        <v>1</v>
      </c>
    </row>
    <row r="2" spans="1:6" ht="13.5" x14ac:dyDescent="0.25">
      <c r="A2" s="11"/>
      <c r="E2" s="12">
        <v>40909</v>
      </c>
      <c r="F2" s="13">
        <v>3332</v>
      </c>
    </row>
    <row r="3" spans="1:6" x14ac:dyDescent="0.2">
      <c r="C3" s="23"/>
      <c r="E3" s="12">
        <v>40940</v>
      </c>
      <c r="F3" s="13">
        <v>3576</v>
      </c>
    </row>
    <row r="4" spans="1:6" ht="13.5" x14ac:dyDescent="0.25">
      <c r="A4" s="26"/>
      <c r="C4" s="35"/>
      <c r="E4" s="12">
        <v>41000</v>
      </c>
      <c r="F4" s="13">
        <v>3646</v>
      </c>
    </row>
    <row r="5" spans="1:6" x14ac:dyDescent="0.2">
      <c r="C5" s="36"/>
      <c r="E5" s="12">
        <v>41030</v>
      </c>
      <c r="F5" s="13">
        <v>4026</v>
      </c>
    </row>
    <row r="6" spans="1:6" x14ac:dyDescent="0.2">
      <c r="C6" s="36"/>
      <c r="E6" s="12">
        <v>41061</v>
      </c>
      <c r="F6" s="13">
        <v>3841</v>
      </c>
    </row>
    <row r="7" spans="1:6" x14ac:dyDescent="0.2">
      <c r="C7" s="36"/>
      <c r="E7" s="12">
        <v>41091</v>
      </c>
      <c r="F7" s="13">
        <v>3315</v>
      </c>
    </row>
    <row r="8" spans="1:6" x14ac:dyDescent="0.2">
      <c r="C8" s="36"/>
      <c r="E8" s="12">
        <v>41122</v>
      </c>
      <c r="F8" s="13">
        <v>3843</v>
      </c>
    </row>
    <row r="9" spans="1:6" x14ac:dyDescent="0.2">
      <c r="C9" s="36"/>
      <c r="E9" s="12">
        <v>41153</v>
      </c>
      <c r="F9" s="13">
        <v>3979</v>
      </c>
    </row>
    <row r="10" spans="1:6" x14ac:dyDescent="0.2">
      <c r="C10" s="36"/>
      <c r="E10" s="12">
        <v>41183</v>
      </c>
      <c r="F10" s="13">
        <v>5270</v>
      </c>
    </row>
    <row r="11" spans="1:6" x14ac:dyDescent="0.2">
      <c r="C11" s="36"/>
      <c r="E11" s="12">
        <v>41214</v>
      </c>
      <c r="F11" s="13">
        <v>4926</v>
      </c>
    </row>
    <row r="12" spans="1:6" x14ac:dyDescent="0.2">
      <c r="C12" s="36"/>
      <c r="E12" s="12">
        <v>41244</v>
      </c>
      <c r="F12" s="13">
        <v>3423</v>
      </c>
    </row>
    <row r="13" spans="1:6" x14ac:dyDescent="0.2">
      <c r="E13" s="12">
        <v>41275</v>
      </c>
      <c r="F13" s="13">
        <v>4849</v>
      </c>
    </row>
    <row r="14" spans="1:6" x14ac:dyDescent="0.2">
      <c r="E14" s="12">
        <v>41306</v>
      </c>
      <c r="F14" s="13">
        <v>5728</v>
      </c>
    </row>
    <row r="15" spans="1:6" x14ac:dyDescent="0.2">
      <c r="E15" s="12">
        <v>41334</v>
      </c>
      <c r="F15" s="13">
        <v>5059</v>
      </c>
    </row>
    <row r="16" spans="1:6" x14ac:dyDescent="0.2">
      <c r="E16" s="12">
        <v>41365</v>
      </c>
      <c r="F16" s="13">
        <v>5298</v>
      </c>
    </row>
    <row r="17" spans="1:6" x14ac:dyDescent="0.2">
      <c r="E17" s="12">
        <v>41395</v>
      </c>
      <c r="F17" s="13">
        <v>4060</v>
      </c>
    </row>
    <row r="18" spans="1:6" x14ac:dyDescent="0.2">
      <c r="E18" s="12">
        <v>41426</v>
      </c>
      <c r="F18" s="13">
        <v>4086</v>
      </c>
    </row>
    <row r="19" spans="1:6" x14ac:dyDescent="0.2">
      <c r="E19" s="12">
        <v>41487</v>
      </c>
      <c r="F19" s="13">
        <v>4290</v>
      </c>
    </row>
    <row r="20" spans="1:6" x14ac:dyDescent="0.2">
      <c r="E20" s="12">
        <v>41518</v>
      </c>
      <c r="F20" s="13">
        <v>4817</v>
      </c>
    </row>
    <row r="21" spans="1:6" x14ac:dyDescent="0.2">
      <c r="E21" s="12">
        <v>41548</v>
      </c>
      <c r="F21" s="13">
        <v>5492</v>
      </c>
    </row>
    <row r="22" spans="1:6" x14ac:dyDescent="0.2">
      <c r="E22" s="12">
        <v>41579</v>
      </c>
      <c r="F22" s="13">
        <v>5680</v>
      </c>
    </row>
    <row r="23" spans="1:6" x14ac:dyDescent="0.2">
      <c r="E23" s="12">
        <v>41609</v>
      </c>
      <c r="F23" s="13">
        <v>4879</v>
      </c>
    </row>
    <row r="24" spans="1:6" x14ac:dyDescent="0.2">
      <c r="E24" s="12">
        <v>41640</v>
      </c>
      <c r="F24" s="13">
        <v>6668</v>
      </c>
    </row>
    <row r="25" spans="1:6" x14ac:dyDescent="0.2">
      <c r="E25" s="12">
        <v>41671</v>
      </c>
      <c r="F25" s="13">
        <v>6755</v>
      </c>
    </row>
    <row r="26" spans="1:6" x14ac:dyDescent="0.2">
      <c r="E26" s="12">
        <v>41699</v>
      </c>
      <c r="F26" s="13">
        <v>7629</v>
      </c>
    </row>
    <row r="27" spans="1:6" x14ac:dyDescent="0.2">
      <c r="E27" s="12">
        <v>41730</v>
      </c>
      <c r="F27" s="13">
        <v>7986</v>
      </c>
    </row>
    <row r="28" spans="1:6" x14ac:dyDescent="0.2">
      <c r="E28" s="12">
        <v>41760</v>
      </c>
      <c r="F28" s="13">
        <v>8097</v>
      </c>
    </row>
    <row r="29" spans="1:6" x14ac:dyDescent="0.2">
      <c r="E29" s="12">
        <v>41791</v>
      </c>
      <c r="F29" s="13">
        <v>7196</v>
      </c>
    </row>
    <row r="30" spans="1:6" x14ac:dyDescent="0.2">
      <c r="E30" s="12">
        <v>41821</v>
      </c>
      <c r="F30" s="13">
        <v>6866</v>
      </c>
    </row>
    <row r="31" spans="1:6" x14ac:dyDescent="0.2">
      <c r="E31" s="12">
        <v>41852</v>
      </c>
      <c r="F31" s="13">
        <v>7494</v>
      </c>
    </row>
    <row r="32" spans="1:6" x14ac:dyDescent="0.2">
      <c r="A32" s="40"/>
      <c r="E32" s="12">
        <v>41883</v>
      </c>
      <c r="F32" s="13">
        <v>7780</v>
      </c>
    </row>
    <row r="33" spans="5:6" x14ac:dyDescent="0.2">
      <c r="E33" s="12">
        <v>41913</v>
      </c>
      <c r="F33" s="13">
        <v>8809</v>
      </c>
    </row>
    <row r="34" spans="5:6" x14ac:dyDescent="0.2">
      <c r="E34" s="12">
        <v>41944</v>
      </c>
      <c r="F34" s="13">
        <v>9276</v>
      </c>
    </row>
    <row r="35" spans="5:6" x14ac:dyDescent="0.2">
      <c r="E35" s="12">
        <v>41974</v>
      </c>
      <c r="F35" s="13">
        <v>8020</v>
      </c>
    </row>
    <row r="36" spans="5:6" x14ac:dyDescent="0.2">
      <c r="E36" s="12">
        <v>42005</v>
      </c>
      <c r="F36" s="13">
        <v>9187</v>
      </c>
    </row>
    <row r="37" spans="5:6" x14ac:dyDescent="0.2">
      <c r="E37" s="12">
        <v>42036</v>
      </c>
      <c r="F37" s="13">
        <v>9204</v>
      </c>
    </row>
    <row r="38" spans="5:6" x14ac:dyDescent="0.2">
      <c r="E38" s="12">
        <v>42064</v>
      </c>
      <c r="F38" s="13">
        <v>10734</v>
      </c>
    </row>
    <row r="39" spans="5:6" x14ac:dyDescent="0.2">
      <c r="E39" s="12">
        <v>42095</v>
      </c>
      <c r="F39" s="13">
        <v>10184</v>
      </c>
    </row>
    <row r="40" spans="5:6" x14ac:dyDescent="0.2">
      <c r="E40" s="12">
        <v>42125</v>
      </c>
      <c r="F40" s="13">
        <v>10504</v>
      </c>
    </row>
    <row r="41" spans="5:6" x14ac:dyDescent="0.2">
      <c r="E41" s="12">
        <v>42156</v>
      </c>
      <c r="F41" s="13">
        <v>10671</v>
      </c>
    </row>
    <row r="42" spans="5:6" x14ac:dyDescent="0.2">
      <c r="E42" s="12">
        <v>42186</v>
      </c>
      <c r="F42" s="13">
        <v>10780</v>
      </c>
    </row>
    <row r="43" spans="5:6" x14ac:dyDescent="0.2">
      <c r="E43" s="12">
        <v>42217</v>
      </c>
      <c r="F43" s="13">
        <v>9964</v>
      </c>
    </row>
    <row r="44" spans="5:6" x14ac:dyDescent="0.2">
      <c r="E44" s="12">
        <v>42248</v>
      </c>
      <c r="F44" s="13">
        <v>11016</v>
      </c>
    </row>
    <row r="45" spans="5:6" x14ac:dyDescent="0.2">
      <c r="E45" s="12">
        <v>42278</v>
      </c>
      <c r="F45" s="13">
        <v>11249</v>
      </c>
    </row>
    <row r="46" spans="5:6" x14ac:dyDescent="0.2">
      <c r="E46" s="12">
        <v>42309</v>
      </c>
      <c r="F46" s="13">
        <v>11332</v>
      </c>
    </row>
    <row r="47" spans="5:6" x14ac:dyDescent="0.2">
      <c r="E47" s="12">
        <v>42339</v>
      </c>
      <c r="F47" s="13">
        <v>9750</v>
      </c>
    </row>
  </sheetData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&amp;L&amp;"Arial,Bold"&amp;18SPC Chart Template - using Microsoft Excel</oddHeader>
    <oddFooter>&amp;LStacey Barr, November 2002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BE7B-84D6-4922-9C24-55CF2A0FA56B}">
  <dimension ref="A1:R47"/>
  <sheetViews>
    <sheetView zoomScaleNormal="100" workbookViewId="0">
      <pane ySplit="1" topLeftCell="A2" activePane="bottomLeft" state="frozen"/>
      <selection pane="bottomLeft" activeCell="C26" sqref="C26"/>
    </sheetView>
  </sheetViews>
  <sheetFormatPr defaultColWidth="7.7109375" defaultRowHeight="12.75" x14ac:dyDescent="0.2"/>
  <cols>
    <col min="1" max="1" width="140.5703125" style="10" customWidth="1"/>
    <col min="2" max="2" width="1.85546875" style="10" customWidth="1"/>
    <col min="3" max="3" width="18.7109375" style="10" bestFit="1" customWidth="1"/>
    <col min="4" max="4" width="1.85546875" style="10" customWidth="1"/>
    <col min="5" max="5" width="10" style="12" customWidth="1"/>
    <col min="6" max="6" width="14.85546875" style="13" customWidth="1"/>
    <col min="7" max="7" width="13.140625" style="24" customWidth="1"/>
    <col min="8" max="8" width="11.85546875" style="16" customWidth="1"/>
    <col min="9" max="9" width="7.7109375" style="16"/>
    <col min="10" max="11" width="11.42578125" style="34" customWidth="1"/>
    <col min="12" max="14" width="11.42578125" style="13" customWidth="1"/>
    <col min="15" max="15" width="7.5703125" style="13" customWidth="1"/>
    <col min="16" max="16" width="8" style="13" customWidth="1"/>
    <col min="17" max="17" width="8.28515625" style="13" bestFit="1" customWidth="1"/>
    <col min="18" max="18" width="8.28515625" style="25" customWidth="1"/>
    <col min="19" max="16384" width="7.7109375" style="10"/>
  </cols>
  <sheetData>
    <row r="1" spans="1:18" s="2" customFormat="1" ht="63.75" x14ac:dyDescent="0.2">
      <c r="A1" s="1" t="str">
        <f>F1</f>
        <v>New Website Visits - with trending XmR calculations</v>
      </c>
      <c r="C1" s="3" t="s">
        <v>16</v>
      </c>
      <c r="E1" s="4" t="s">
        <v>0</v>
      </c>
      <c r="F1" s="5" t="s">
        <v>14</v>
      </c>
      <c r="G1" s="6" t="s">
        <v>2</v>
      </c>
      <c r="H1" s="6" t="s">
        <v>3</v>
      </c>
      <c r="I1" s="6" t="s">
        <v>4</v>
      </c>
      <c r="J1" s="7" t="s">
        <v>5</v>
      </c>
      <c r="K1" s="7" t="s">
        <v>6</v>
      </c>
      <c r="L1" s="8" t="s">
        <v>7</v>
      </c>
      <c r="M1" s="8" t="s">
        <v>8</v>
      </c>
      <c r="N1" s="8" t="s">
        <v>9</v>
      </c>
      <c r="O1" s="5" t="s">
        <v>10</v>
      </c>
      <c r="P1" s="5" t="s">
        <v>11</v>
      </c>
      <c r="Q1" s="5" t="s">
        <v>12</v>
      </c>
      <c r="R1" s="9" t="s">
        <v>13</v>
      </c>
    </row>
    <row r="2" spans="1:18" ht="13.5" x14ac:dyDescent="0.25">
      <c r="A2" s="11"/>
      <c r="E2" s="12">
        <v>40909</v>
      </c>
      <c r="F2" s="13">
        <v>3332</v>
      </c>
      <c r="G2" s="14"/>
      <c r="H2" s="15">
        <f>(G15-G6)/9</f>
        <v>85.074074074074062</v>
      </c>
      <c r="I2" s="16">
        <f>I3-$H$2</f>
        <v>3529.4814814814822</v>
      </c>
      <c r="J2" s="17">
        <f>IF(I2-P2*2.66&lt;0,0,I2-P2*2.66)</f>
        <v>2144.4194814814819</v>
      </c>
      <c r="K2" s="17">
        <f>I2+P2*2.66</f>
        <v>4914.5434814814826</v>
      </c>
      <c r="L2" s="18"/>
      <c r="M2" s="19"/>
      <c r="N2" s="19"/>
      <c r="O2" s="20"/>
      <c r="P2" s="21">
        <f>P3</f>
        <v>520.70000000000005</v>
      </c>
      <c r="Q2" s="21">
        <f>Q3</f>
        <v>1702.6890000000001</v>
      </c>
      <c r="R2" s="22"/>
    </row>
    <row r="3" spans="1:18" x14ac:dyDescent="0.2">
      <c r="C3" s="23"/>
      <c r="E3" s="12">
        <v>40940</v>
      </c>
      <c r="F3" s="13">
        <v>3576</v>
      </c>
      <c r="I3" s="16">
        <f>I4-$H$2</f>
        <v>3614.5555555555561</v>
      </c>
      <c r="J3" s="17">
        <f t="shared" ref="J3:J16" si="0">IF(I3-P3*2.66&lt;0,0,I3-P3*2.66)</f>
        <v>2229.4935555555558</v>
      </c>
      <c r="K3" s="17">
        <f t="shared" ref="K3:K16" si="1">I3+P3*2.66</f>
        <v>4999.6175555555565</v>
      </c>
      <c r="L3" s="21"/>
      <c r="M3" s="21"/>
      <c r="N3" s="21"/>
      <c r="O3" s="21">
        <f t="shared" ref="O3:O13" si="2">IF(ISBLANK(F2),"",IF(ISBLANK(F3),"",ABS(F3-F2)))</f>
        <v>244</v>
      </c>
      <c r="P3" s="21">
        <f>AVERAGE(O3:O12)</f>
        <v>520.70000000000005</v>
      </c>
      <c r="Q3" s="21">
        <f>P3*3.27</f>
        <v>1702.6890000000001</v>
      </c>
    </row>
    <row r="4" spans="1:18" ht="13.5" x14ac:dyDescent="0.25">
      <c r="A4" s="26"/>
      <c r="C4" s="35"/>
      <c r="E4" s="12">
        <v>41000</v>
      </c>
      <c r="F4" s="13">
        <v>3646</v>
      </c>
      <c r="I4" s="16">
        <f>I5-$H$2</f>
        <v>3699.62962962963</v>
      </c>
      <c r="J4" s="17">
        <f t="shared" si="0"/>
        <v>2314.5676296296297</v>
      </c>
      <c r="K4" s="17">
        <f t="shared" si="1"/>
        <v>5084.6916296296304</v>
      </c>
      <c r="L4" s="21"/>
      <c r="M4" s="21"/>
      <c r="N4" s="21"/>
      <c r="O4" s="21">
        <f t="shared" si="2"/>
        <v>70</v>
      </c>
      <c r="P4" s="21">
        <f t="shared" ref="P4:Q16" si="3">P3</f>
        <v>520.70000000000005</v>
      </c>
      <c r="Q4" s="21">
        <f t="shared" si="3"/>
        <v>1702.6890000000001</v>
      </c>
    </row>
    <row r="5" spans="1:18" x14ac:dyDescent="0.2">
      <c r="C5" s="36"/>
      <c r="E5" s="12">
        <v>41030</v>
      </c>
      <c r="F5" s="13">
        <v>4026</v>
      </c>
      <c r="I5" s="16">
        <f>I6-$H$2</f>
        <v>3784.7037037037039</v>
      </c>
      <c r="J5" s="17">
        <f t="shared" si="0"/>
        <v>2399.6417037037036</v>
      </c>
      <c r="K5" s="17">
        <f t="shared" si="1"/>
        <v>5169.7657037037043</v>
      </c>
      <c r="L5" s="21"/>
      <c r="M5" s="21"/>
      <c r="N5" s="21"/>
      <c r="O5" s="21">
        <f t="shared" si="2"/>
        <v>380</v>
      </c>
      <c r="P5" s="21">
        <f t="shared" si="3"/>
        <v>520.70000000000005</v>
      </c>
      <c r="Q5" s="21">
        <f t="shared" si="3"/>
        <v>1702.6890000000001</v>
      </c>
    </row>
    <row r="6" spans="1:18" x14ac:dyDescent="0.2">
      <c r="C6" s="36"/>
      <c r="E6" s="12">
        <v>41061</v>
      </c>
      <c r="F6" s="13">
        <v>3841</v>
      </c>
      <c r="G6" s="27">
        <f>AVERAGE(F2:F10)</f>
        <v>3869.7777777777778</v>
      </c>
      <c r="I6" s="16">
        <f>G6</f>
        <v>3869.7777777777778</v>
      </c>
      <c r="J6" s="17">
        <f t="shared" si="0"/>
        <v>2484.7157777777775</v>
      </c>
      <c r="K6" s="17">
        <f t="shared" si="1"/>
        <v>5254.8397777777782</v>
      </c>
      <c r="L6" s="21"/>
      <c r="M6" s="21"/>
      <c r="N6" s="21"/>
      <c r="O6" s="21">
        <f t="shared" si="2"/>
        <v>185</v>
      </c>
      <c r="P6" s="21">
        <f t="shared" si="3"/>
        <v>520.70000000000005</v>
      </c>
      <c r="Q6" s="21">
        <f t="shared" si="3"/>
        <v>1702.6890000000001</v>
      </c>
    </row>
    <row r="7" spans="1:18" x14ac:dyDescent="0.2">
      <c r="C7" s="36"/>
      <c r="E7" s="12">
        <v>41091</v>
      </c>
      <c r="F7" s="13">
        <v>3315</v>
      </c>
      <c r="I7" s="16">
        <f t="shared" ref="I7:I16" si="4">I6+$H$2</f>
        <v>3954.8518518518517</v>
      </c>
      <c r="J7" s="17">
        <f t="shared" si="0"/>
        <v>2569.7898518518514</v>
      </c>
      <c r="K7" s="17">
        <f t="shared" si="1"/>
        <v>5339.9138518518521</v>
      </c>
      <c r="L7" s="21"/>
      <c r="M7" s="21"/>
      <c r="N7" s="21"/>
      <c r="O7" s="21">
        <f t="shared" si="2"/>
        <v>526</v>
      </c>
      <c r="P7" s="21">
        <f t="shared" si="3"/>
        <v>520.70000000000005</v>
      </c>
      <c r="Q7" s="21">
        <f t="shared" si="3"/>
        <v>1702.6890000000001</v>
      </c>
    </row>
    <row r="8" spans="1:18" x14ac:dyDescent="0.2">
      <c r="C8" s="36"/>
      <c r="E8" s="12">
        <v>41122</v>
      </c>
      <c r="F8" s="13">
        <v>3843</v>
      </c>
      <c r="I8" s="16">
        <f t="shared" si="4"/>
        <v>4039.9259259259256</v>
      </c>
      <c r="J8" s="17">
        <f t="shared" si="0"/>
        <v>2654.8639259259253</v>
      </c>
      <c r="K8" s="17">
        <f t="shared" si="1"/>
        <v>5424.987925925926</v>
      </c>
      <c r="L8" s="21"/>
      <c r="M8" s="21"/>
      <c r="N8" s="21"/>
      <c r="O8" s="21">
        <f t="shared" si="2"/>
        <v>528</v>
      </c>
      <c r="P8" s="21">
        <f t="shared" si="3"/>
        <v>520.70000000000005</v>
      </c>
      <c r="Q8" s="21">
        <f t="shared" si="3"/>
        <v>1702.6890000000001</v>
      </c>
    </row>
    <row r="9" spans="1:18" x14ac:dyDescent="0.2">
      <c r="C9" s="36"/>
      <c r="E9" s="12">
        <v>41153</v>
      </c>
      <c r="F9" s="13">
        <v>3979</v>
      </c>
      <c r="I9" s="16">
        <f t="shared" si="4"/>
        <v>4125</v>
      </c>
      <c r="J9" s="17">
        <f t="shared" si="0"/>
        <v>2739.9380000000001</v>
      </c>
      <c r="K9" s="17">
        <f t="shared" si="1"/>
        <v>5510.0619999999999</v>
      </c>
      <c r="L9" s="21"/>
      <c r="M9" s="21"/>
      <c r="N9" s="21"/>
      <c r="O9" s="21">
        <f t="shared" si="2"/>
        <v>136</v>
      </c>
      <c r="P9" s="21">
        <f t="shared" si="3"/>
        <v>520.70000000000005</v>
      </c>
      <c r="Q9" s="21">
        <f t="shared" si="3"/>
        <v>1702.6890000000001</v>
      </c>
    </row>
    <row r="10" spans="1:18" x14ac:dyDescent="0.2">
      <c r="C10" s="36"/>
      <c r="E10" s="12">
        <v>41183</v>
      </c>
      <c r="F10" s="13">
        <v>5270</v>
      </c>
      <c r="I10" s="16">
        <f t="shared" si="4"/>
        <v>4210.0740740740739</v>
      </c>
      <c r="J10" s="17">
        <f t="shared" si="0"/>
        <v>2825.012074074074</v>
      </c>
      <c r="K10" s="17">
        <f t="shared" si="1"/>
        <v>5595.1360740740738</v>
      </c>
      <c r="L10" s="21"/>
      <c r="M10" s="21"/>
      <c r="N10" s="21"/>
      <c r="O10" s="21">
        <f t="shared" si="2"/>
        <v>1291</v>
      </c>
      <c r="P10" s="21">
        <f t="shared" si="3"/>
        <v>520.70000000000005</v>
      </c>
      <c r="Q10" s="21">
        <f t="shared" si="3"/>
        <v>1702.6890000000001</v>
      </c>
    </row>
    <row r="11" spans="1:18" x14ac:dyDescent="0.2">
      <c r="C11" s="36"/>
      <c r="E11" s="12">
        <v>41214</v>
      </c>
      <c r="F11" s="13">
        <v>4926</v>
      </c>
      <c r="I11" s="16">
        <f t="shared" si="4"/>
        <v>4295.1481481481478</v>
      </c>
      <c r="J11" s="17">
        <f t="shared" si="0"/>
        <v>2910.0861481481479</v>
      </c>
      <c r="K11" s="17">
        <f t="shared" si="1"/>
        <v>5680.2101481481477</v>
      </c>
      <c r="L11" s="21"/>
      <c r="M11" s="21"/>
      <c r="N11" s="21"/>
      <c r="O11" s="21">
        <f t="shared" si="2"/>
        <v>344</v>
      </c>
      <c r="P11" s="21">
        <f t="shared" si="3"/>
        <v>520.70000000000005</v>
      </c>
      <c r="Q11" s="21">
        <f t="shared" si="3"/>
        <v>1702.6890000000001</v>
      </c>
    </row>
    <row r="12" spans="1:18" x14ac:dyDescent="0.2">
      <c r="C12" s="36"/>
      <c r="E12" s="12">
        <v>41244</v>
      </c>
      <c r="F12" s="13">
        <v>3423</v>
      </c>
      <c r="I12" s="16">
        <f t="shared" si="4"/>
        <v>4380.2222222222217</v>
      </c>
      <c r="J12" s="17">
        <f t="shared" si="0"/>
        <v>2995.1602222222218</v>
      </c>
      <c r="K12" s="17">
        <f t="shared" si="1"/>
        <v>5765.2842222222216</v>
      </c>
      <c r="L12" s="21"/>
      <c r="M12" s="21"/>
      <c r="N12" s="21"/>
      <c r="O12" s="21">
        <f t="shared" si="2"/>
        <v>1503</v>
      </c>
      <c r="P12" s="21">
        <f t="shared" si="3"/>
        <v>520.70000000000005</v>
      </c>
      <c r="Q12" s="21">
        <f t="shared" si="3"/>
        <v>1702.6890000000001</v>
      </c>
    </row>
    <row r="13" spans="1:18" x14ac:dyDescent="0.2">
      <c r="E13" s="12">
        <v>41275</v>
      </c>
      <c r="F13" s="13">
        <v>4849</v>
      </c>
      <c r="I13" s="16">
        <f t="shared" si="4"/>
        <v>4465.2962962962956</v>
      </c>
      <c r="J13" s="17">
        <f t="shared" si="0"/>
        <v>3080.2342962962957</v>
      </c>
      <c r="K13" s="17">
        <f t="shared" si="1"/>
        <v>5850.3582962962955</v>
      </c>
      <c r="L13" s="21"/>
      <c r="M13" s="21"/>
      <c r="N13" s="21"/>
      <c r="O13" s="21">
        <f t="shared" si="2"/>
        <v>1426</v>
      </c>
      <c r="P13" s="21">
        <f t="shared" si="3"/>
        <v>520.70000000000005</v>
      </c>
      <c r="Q13" s="21">
        <f t="shared" si="3"/>
        <v>1702.6890000000001</v>
      </c>
    </row>
    <row r="14" spans="1:18" x14ac:dyDescent="0.2">
      <c r="E14" s="12">
        <v>41306</v>
      </c>
      <c r="F14" s="13">
        <v>5728</v>
      </c>
      <c r="I14" s="16">
        <f t="shared" si="4"/>
        <v>4550.3703703703695</v>
      </c>
      <c r="J14" s="17">
        <f t="shared" si="0"/>
        <v>3165.3083703703696</v>
      </c>
      <c r="K14" s="17">
        <f t="shared" si="1"/>
        <v>5935.4323703703694</v>
      </c>
      <c r="L14" s="21"/>
      <c r="M14" s="21"/>
      <c r="N14" s="21"/>
      <c r="O14" s="21">
        <f t="shared" ref="O14:O16" si="5">IF(ISBLANK(F13),"",IF(ISBLANK(F14),"",ABS(F14-F13)))</f>
        <v>879</v>
      </c>
      <c r="P14" s="21">
        <f t="shared" si="3"/>
        <v>520.70000000000005</v>
      </c>
      <c r="Q14" s="21">
        <f t="shared" si="3"/>
        <v>1702.6890000000001</v>
      </c>
    </row>
    <row r="15" spans="1:18" x14ac:dyDescent="0.2">
      <c r="E15" s="12">
        <v>41334</v>
      </c>
      <c r="F15" s="13">
        <v>5059</v>
      </c>
      <c r="G15" s="27">
        <f>AVERAGE(F11:F19)</f>
        <v>4635.4444444444443</v>
      </c>
      <c r="I15" s="16">
        <f t="shared" si="4"/>
        <v>4635.4444444444434</v>
      </c>
      <c r="J15" s="17">
        <f t="shared" si="0"/>
        <v>3250.3824444444435</v>
      </c>
      <c r="K15" s="17">
        <f t="shared" si="1"/>
        <v>6020.5064444444433</v>
      </c>
      <c r="L15" s="21"/>
      <c r="M15" s="21"/>
      <c r="N15" s="21"/>
      <c r="O15" s="21">
        <f t="shared" si="5"/>
        <v>669</v>
      </c>
      <c r="P15" s="21">
        <f t="shared" si="3"/>
        <v>520.70000000000005</v>
      </c>
      <c r="Q15" s="21">
        <f t="shared" si="3"/>
        <v>1702.6890000000001</v>
      </c>
    </row>
    <row r="16" spans="1:18" x14ac:dyDescent="0.2">
      <c r="E16" s="12">
        <v>41365</v>
      </c>
      <c r="F16" s="13">
        <v>5298</v>
      </c>
      <c r="I16" s="16">
        <f t="shared" si="4"/>
        <v>4720.5185185185173</v>
      </c>
      <c r="J16" s="17">
        <f t="shared" si="0"/>
        <v>3335.4565185185174</v>
      </c>
      <c r="K16" s="17">
        <f t="shared" si="1"/>
        <v>6105.5805185185172</v>
      </c>
      <c r="L16" s="21"/>
      <c r="M16" s="21"/>
      <c r="N16" s="21"/>
      <c r="O16" s="21">
        <f t="shared" si="5"/>
        <v>239</v>
      </c>
      <c r="P16" s="21">
        <f t="shared" si="3"/>
        <v>520.70000000000005</v>
      </c>
      <c r="Q16" s="21">
        <f t="shared" si="3"/>
        <v>1702.6890000000001</v>
      </c>
    </row>
    <row r="17" spans="1:17" x14ac:dyDescent="0.2">
      <c r="E17" s="12">
        <v>41395</v>
      </c>
      <c r="F17" s="13">
        <v>4060</v>
      </c>
      <c r="I17" s="16">
        <f t="shared" ref="I17:I47" si="6">I16+$H$2</f>
        <v>4805.5925925925912</v>
      </c>
      <c r="J17" s="17">
        <f t="shared" ref="J17:J47" si="7">IF(I17-P17*2.66&lt;0,0,I17-P17*2.66)</f>
        <v>3420.5305925925913</v>
      </c>
      <c r="K17" s="17">
        <f t="shared" ref="K17:K47" si="8">I17+P17*2.66</f>
        <v>6190.6545925925911</v>
      </c>
      <c r="L17" s="21"/>
      <c r="M17" s="21"/>
      <c r="N17" s="21"/>
      <c r="O17" s="21">
        <f t="shared" ref="O17:O47" si="9">IF(ISBLANK(F16),"",IF(ISBLANK(F17),"",ABS(F17-F16)))</f>
        <v>1238</v>
      </c>
      <c r="P17" s="21">
        <f t="shared" ref="P17:Q17" si="10">P16</f>
        <v>520.70000000000005</v>
      </c>
      <c r="Q17" s="21">
        <f t="shared" si="10"/>
        <v>1702.6890000000001</v>
      </c>
    </row>
    <row r="18" spans="1:17" x14ac:dyDescent="0.2">
      <c r="E18" s="12">
        <v>41426</v>
      </c>
      <c r="F18" s="13">
        <v>4086</v>
      </c>
      <c r="I18" s="16">
        <f t="shared" si="6"/>
        <v>4890.6666666666652</v>
      </c>
      <c r="J18" s="17">
        <f t="shared" si="7"/>
        <v>3505.6046666666653</v>
      </c>
      <c r="K18" s="17">
        <f t="shared" si="8"/>
        <v>6275.728666666665</v>
      </c>
      <c r="L18" s="21"/>
      <c r="M18" s="21"/>
      <c r="N18" s="21"/>
      <c r="O18" s="21">
        <f t="shared" si="9"/>
        <v>26</v>
      </c>
      <c r="P18" s="21">
        <f t="shared" ref="P18:Q18" si="11">P17</f>
        <v>520.70000000000005</v>
      </c>
      <c r="Q18" s="21">
        <f t="shared" si="11"/>
        <v>1702.6890000000001</v>
      </c>
    </row>
    <row r="19" spans="1:17" x14ac:dyDescent="0.2">
      <c r="E19" s="12">
        <v>41487</v>
      </c>
      <c r="F19" s="13">
        <v>4290</v>
      </c>
      <c r="I19" s="16">
        <f t="shared" si="6"/>
        <v>4975.7407407407391</v>
      </c>
      <c r="J19" s="17">
        <f t="shared" si="7"/>
        <v>3590.6787407407392</v>
      </c>
      <c r="K19" s="17">
        <f t="shared" si="8"/>
        <v>6360.802740740739</v>
      </c>
      <c r="L19" s="21"/>
      <c r="M19" s="21"/>
      <c r="N19" s="21"/>
      <c r="O19" s="21">
        <f t="shared" si="9"/>
        <v>204</v>
      </c>
      <c r="P19" s="21">
        <f t="shared" ref="P19:Q19" si="12">P18</f>
        <v>520.70000000000005</v>
      </c>
      <c r="Q19" s="21">
        <f t="shared" si="12"/>
        <v>1702.6890000000001</v>
      </c>
    </row>
    <row r="20" spans="1:17" x14ac:dyDescent="0.2">
      <c r="E20" s="12">
        <v>41518</v>
      </c>
      <c r="F20" s="13">
        <v>4817</v>
      </c>
      <c r="I20" s="16">
        <f t="shared" si="6"/>
        <v>5060.814814814813</v>
      </c>
      <c r="J20" s="17">
        <f t="shared" si="7"/>
        <v>3675.7528148148131</v>
      </c>
      <c r="K20" s="17">
        <f t="shared" si="8"/>
        <v>6445.8768148148129</v>
      </c>
      <c r="L20" s="21"/>
      <c r="M20" s="21"/>
      <c r="N20" s="21"/>
      <c r="O20" s="21">
        <f t="shared" si="9"/>
        <v>527</v>
      </c>
      <c r="P20" s="21">
        <f t="shared" ref="P20:Q20" si="13">P19</f>
        <v>520.70000000000005</v>
      </c>
      <c r="Q20" s="21">
        <f t="shared" si="13"/>
        <v>1702.6890000000001</v>
      </c>
    </row>
    <row r="21" spans="1:17" x14ac:dyDescent="0.2">
      <c r="E21" s="12">
        <v>41548</v>
      </c>
      <c r="F21" s="13">
        <v>5492</v>
      </c>
      <c r="I21" s="16">
        <f t="shared" si="6"/>
        <v>5145.8888888888869</v>
      </c>
      <c r="J21" s="17">
        <f t="shared" si="7"/>
        <v>3760.826888888887</v>
      </c>
      <c r="K21" s="17">
        <f t="shared" si="8"/>
        <v>6530.9508888888868</v>
      </c>
      <c r="L21" s="21"/>
      <c r="M21" s="21"/>
      <c r="N21" s="21"/>
      <c r="O21" s="21">
        <f t="shared" si="9"/>
        <v>675</v>
      </c>
      <c r="P21" s="21">
        <f t="shared" ref="P21:Q21" si="14">P20</f>
        <v>520.70000000000005</v>
      </c>
      <c r="Q21" s="21">
        <f t="shared" si="14"/>
        <v>1702.6890000000001</v>
      </c>
    </row>
    <row r="22" spans="1:17" x14ac:dyDescent="0.2">
      <c r="E22" s="12">
        <v>41579</v>
      </c>
      <c r="F22" s="13">
        <v>5680</v>
      </c>
      <c r="I22" s="16">
        <f t="shared" si="6"/>
        <v>5230.9629629629608</v>
      </c>
      <c r="J22" s="17">
        <f t="shared" si="7"/>
        <v>3845.9009629629609</v>
      </c>
      <c r="K22" s="17">
        <f t="shared" si="8"/>
        <v>6616.0249629629607</v>
      </c>
      <c r="L22" s="21"/>
      <c r="M22" s="21"/>
      <c r="N22" s="21"/>
      <c r="O22" s="21">
        <f t="shared" si="9"/>
        <v>188</v>
      </c>
      <c r="P22" s="21">
        <f t="shared" ref="P22:Q22" si="15">P21</f>
        <v>520.70000000000005</v>
      </c>
      <c r="Q22" s="21">
        <f t="shared" si="15"/>
        <v>1702.6890000000001</v>
      </c>
    </row>
    <row r="23" spans="1:17" x14ac:dyDescent="0.2">
      <c r="E23" s="12">
        <v>41609</v>
      </c>
      <c r="F23" s="13">
        <v>4879</v>
      </c>
      <c r="I23" s="16">
        <f t="shared" si="6"/>
        <v>5316.0370370370347</v>
      </c>
      <c r="J23" s="17">
        <f t="shared" si="7"/>
        <v>3930.9750370370348</v>
      </c>
      <c r="K23" s="17">
        <f t="shared" si="8"/>
        <v>6701.0990370370346</v>
      </c>
      <c r="L23" s="21"/>
      <c r="M23" s="21"/>
      <c r="N23" s="21"/>
      <c r="O23" s="21">
        <f t="shared" si="9"/>
        <v>801</v>
      </c>
      <c r="P23" s="21">
        <f t="shared" ref="P23:Q23" si="16">P22</f>
        <v>520.70000000000005</v>
      </c>
      <c r="Q23" s="21">
        <f t="shared" si="16"/>
        <v>1702.6890000000001</v>
      </c>
    </row>
    <row r="24" spans="1:17" x14ac:dyDescent="0.2">
      <c r="C24" s="10" t="s">
        <v>17</v>
      </c>
      <c r="E24" s="12">
        <v>41640</v>
      </c>
      <c r="F24" s="13">
        <v>6668</v>
      </c>
      <c r="G24" s="37"/>
      <c r="H24" s="38"/>
      <c r="I24" s="16">
        <f t="shared" si="6"/>
        <v>5401.1111111111086</v>
      </c>
      <c r="J24" s="17">
        <f t="shared" si="7"/>
        <v>4016.0491111111087</v>
      </c>
      <c r="K24" s="17">
        <f t="shared" si="8"/>
        <v>6786.1731111111085</v>
      </c>
      <c r="L24" s="21"/>
      <c r="M24" s="21"/>
      <c r="N24" s="21"/>
      <c r="O24" s="21">
        <f t="shared" si="9"/>
        <v>1789</v>
      </c>
      <c r="P24" s="21">
        <f t="shared" ref="P24:Q24" si="17">P23</f>
        <v>520.70000000000005</v>
      </c>
      <c r="Q24" s="21">
        <f t="shared" si="17"/>
        <v>1702.6890000000001</v>
      </c>
    </row>
    <row r="25" spans="1:17" x14ac:dyDescent="0.2">
      <c r="E25" s="12">
        <v>41671</v>
      </c>
      <c r="F25" s="13">
        <v>6755</v>
      </c>
      <c r="G25" s="39"/>
      <c r="H25" s="38"/>
      <c r="I25" s="16">
        <f t="shared" si="6"/>
        <v>5486.1851851851825</v>
      </c>
      <c r="J25" s="17">
        <f t="shared" si="7"/>
        <v>4101.1231851851826</v>
      </c>
      <c r="K25" s="17">
        <f t="shared" si="8"/>
        <v>6871.2471851851824</v>
      </c>
      <c r="L25" s="21"/>
      <c r="M25" s="21"/>
      <c r="N25" s="21"/>
      <c r="O25" s="21">
        <f t="shared" si="9"/>
        <v>87</v>
      </c>
      <c r="P25" s="21">
        <f t="shared" ref="P25:Q25" si="18">P24</f>
        <v>520.70000000000005</v>
      </c>
      <c r="Q25" s="21">
        <f t="shared" si="18"/>
        <v>1702.6890000000001</v>
      </c>
    </row>
    <row r="26" spans="1:17" x14ac:dyDescent="0.2">
      <c r="E26" s="12">
        <v>41699</v>
      </c>
      <c r="F26" s="13">
        <v>7629</v>
      </c>
      <c r="G26" s="39"/>
      <c r="H26" s="38"/>
      <c r="I26" s="16">
        <f t="shared" si="6"/>
        <v>5571.2592592592564</v>
      </c>
      <c r="J26" s="17">
        <f t="shared" si="7"/>
        <v>4186.1972592592565</v>
      </c>
      <c r="K26" s="17">
        <f t="shared" si="8"/>
        <v>6956.3212592592563</v>
      </c>
      <c r="L26" s="21"/>
      <c r="M26" s="21"/>
      <c r="N26" s="21"/>
      <c r="O26" s="21">
        <f t="shared" si="9"/>
        <v>874</v>
      </c>
      <c r="P26" s="21">
        <f t="shared" ref="P26:Q26" si="19">P25</f>
        <v>520.70000000000005</v>
      </c>
      <c r="Q26" s="21">
        <f t="shared" si="19"/>
        <v>1702.6890000000001</v>
      </c>
    </row>
    <row r="27" spans="1:17" x14ac:dyDescent="0.2">
      <c r="E27" s="12">
        <v>41730</v>
      </c>
      <c r="F27" s="13">
        <v>7986</v>
      </c>
      <c r="G27" s="39"/>
      <c r="H27" s="38"/>
      <c r="I27" s="16">
        <f t="shared" si="6"/>
        <v>5656.3333333333303</v>
      </c>
      <c r="J27" s="17">
        <f t="shared" si="7"/>
        <v>4271.2713333333304</v>
      </c>
      <c r="K27" s="17">
        <f t="shared" si="8"/>
        <v>7041.3953333333302</v>
      </c>
      <c r="L27" s="21"/>
      <c r="M27" s="21"/>
      <c r="N27" s="21"/>
      <c r="O27" s="21">
        <f t="shared" si="9"/>
        <v>357</v>
      </c>
      <c r="P27" s="21">
        <f t="shared" ref="P27:Q27" si="20">P26</f>
        <v>520.70000000000005</v>
      </c>
      <c r="Q27" s="21">
        <f t="shared" si="20"/>
        <v>1702.6890000000001</v>
      </c>
    </row>
    <row r="28" spans="1:17" x14ac:dyDescent="0.2">
      <c r="E28" s="12">
        <v>41760</v>
      </c>
      <c r="F28" s="13">
        <v>8097</v>
      </c>
      <c r="G28" s="37"/>
      <c r="H28" s="38"/>
      <c r="I28" s="16">
        <f t="shared" si="6"/>
        <v>5741.4074074074042</v>
      </c>
      <c r="J28" s="17">
        <f t="shared" si="7"/>
        <v>4356.3454074074043</v>
      </c>
      <c r="K28" s="17">
        <f t="shared" si="8"/>
        <v>7126.4694074074041</v>
      </c>
      <c r="L28" s="21"/>
      <c r="M28" s="21"/>
      <c r="N28" s="21"/>
      <c r="O28" s="21">
        <f t="shared" si="9"/>
        <v>111</v>
      </c>
      <c r="P28" s="21">
        <f t="shared" ref="P28:Q28" si="21">P27</f>
        <v>520.70000000000005</v>
      </c>
      <c r="Q28" s="21">
        <f t="shared" si="21"/>
        <v>1702.6890000000001</v>
      </c>
    </row>
    <row r="29" spans="1:17" x14ac:dyDescent="0.2">
      <c r="E29" s="12">
        <v>41791</v>
      </c>
      <c r="F29" s="13">
        <v>7196</v>
      </c>
      <c r="G29" s="39"/>
      <c r="H29" s="38"/>
      <c r="I29" s="16">
        <f t="shared" si="6"/>
        <v>5826.4814814814781</v>
      </c>
      <c r="J29" s="17">
        <f t="shared" si="7"/>
        <v>4441.4194814814782</v>
      </c>
      <c r="K29" s="17">
        <f t="shared" si="8"/>
        <v>7211.543481481478</v>
      </c>
      <c r="L29" s="21"/>
      <c r="M29" s="21"/>
      <c r="N29" s="21"/>
      <c r="O29" s="21">
        <f t="shared" si="9"/>
        <v>901</v>
      </c>
      <c r="P29" s="21">
        <f t="shared" ref="P29:Q29" si="22">P28</f>
        <v>520.70000000000005</v>
      </c>
      <c r="Q29" s="21">
        <f t="shared" si="22"/>
        <v>1702.6890000000001</v>
      </c>
    </row>
    <row r="30" spans="1:17" x14ac:dyDescent="0.2">
      <c r="E30" s="12">
        <v>41821</v>
      </c>
      <c r="F30" s="13">
        <v>6866</v>
      </c>
      <c r="G30" s="39"/>
      <c r="H30" s="38"/>
      <c r="I30" s="16">
        <f t="shared" si="6"/>
        <v>5911.555555555552</v>
      </c>
      <c r="J30" s="17">
        <f t="shared" si="7"/>
        <v>4526.4935555555521</v>
      </c>
      <c r="K30" s="17">
        <f t="shared" si="8"/>
        <v>7296.6175555555519</v>
      </c>
      <c r="L30" s="21"/>
      <c r="M30" s="21"/>
      <c r="N30" s="21"/>
      <c r="O30" s="21">
        <f t="shared" si="9"/>
        <v>330</v>
      </c>
      <c r="P30" s="21">
        <f t="shared" ref="P30:Q30" si="23">P29</f>
        <v>520.70000000000005</v>
      </c>
      <c r="Q30" s="21">
        <f t="shared" si="23"/>
        <v>1702.6890000000001</v>
      </c>
    </row>
    <row r="31" spans="1:17" x14ac:dyDescent="0.2">
      <c r="E31" s="12">
        <v>41852</v>
      </c>
      <c r="F31" s="13">
        <v>7494</v>
      </c>
      <c r="G31" s="39"/>
      <c r="H31" s="38"/>
      <c r="I31" s="16">
        <f t="shared" si="6"/>
        <v>5996.6296296296259</v>
      </c>
      <c r="J31" s="17">
        <f t="shared" si="7"/>
        <v>4611.567629629626</v>
      </c>
      <c r="K31" s="17">
        <f t="shared" si="8"/>
        <v>7381.6916296296258</v>
      </c>
      <c r="L31" s="21"/>
      <c r="M31" s="21"/>
      <c r="N31" s="21"/>
      <c r="O31" s="21">
        <f t="shared" si="9"/>
        <v>628</v>
      </c>
      <c r="P31" s="21">
        <f t="shared" ref="P31:Q31" si="24">P30</f>
        <v>520.70000000000005</v>
      </c>
      <c r="Q31" s="21">
        <f t="shared" si="24"/>
        <v>1702.6890000000001</v>
      </c>
    </row>
    <row r="32" spans="1:17" x14ac:dyDescent="0.2">
      <c r="A32" s="40"/>
      <c r="E32" s="12">
        <v>41883</v>
      </c>
      <c r="F32" s="13">
        <v>7780</v>
      </c>
      <c r="G32" s="39"/>
      <c r="H32" s="38"/>
      <c r="I32" s="16">
        <f t="shared" si="6"/>
        <v>6081.7037037036998</v>
      </c>
      <c r="J32" s="17">
        <f t="shared" si="7"/>
        <v>4696.6417037036999</v>
      </c>
      <c r="K32" s="17">
        <f t="shared" si="8"/>
        <v>7466.7657037036997</v>
      </c>
      <c r="L32" s="21"/>
      <c r="M32" s="21"/>
      <c r="N32" s="21"/>
      <c r="O32" s="21">
        <f t="shared" si="9"/>
        <v>286</v>
      </c>
      <c r="P32" s="21">
        <f t="shared" ref="P32:Q32" si="25">P31</f>
        <v>520.70000000000005</v>
      </c>
      <c r="Q32" s="21">
        <f t="shared" si="25"/>
        <v>1702.6890000000001</v>
      </c>
    </row>
    <row r="33" spans="5:17" x14ac:dyDescent="0.2">
      <c r="E33" s="12">
        <v>41913</v>
      </c>
      <c r="F33" s="13">
        <v>8809</v>
      </c>
      <c r="G33" s="37"/>
      <c r="H33" s="38"/>
      <c r="I33" s="16">
        <f t="shared" si="6"/>
        <v>6166.7777777777737</v>
      </c>
      <c r="J33" s="17">
        <f t="shared" si="7"/>
        <v>4781.7157777777738</v>
      </c>
      <c r="K33" s="17">
        <f t="shared" si="8"/>
        <v>7551.8397777777736</v>
      </c>
      <c r="L33" s="21"/>
      <c r="M33" s="21"/>
      <c r="N33" s="21"/>
      <c r="O33" s="21">
        <f t="shared" si="9"/>
        <v>1029</v>
      </c>
      <c r="P33" s="21">
        <f t="shared" ref="P33:Q33" si="26">P32</f>
        <v>520.70000000000005</v>
      </c>
      <c r="Q33" s="21">
        <f t="shared" si="26"/>
        <v>1702.6890000000001</v>
      </c>
    </row>
    <row r="34" spans="5:17" x14ac:dyDescent="0.2">
      <c r="E34" s="12">
        <v>41944</v>
      </c>
      <c r="F34" s="13">
        <v>9276</v>
      </c>
      <c r="G34" s="39"/>
      <c r="H34" s="38"/>
      <c r="I34" s="16">
        <f t="shared" si="6"/>
        <v>6251.8518518518476</v>
      </c>
      <c r="J34" s="17">
        <f t="shared" si="7"/>
        <v>4866.7898518518477</v>
      </c>
      <c r="K34" s="17">
        <f t="shared" si="8"/>
        <v>7636.9138518518475</v>
      </c>
      <c r="L34" s="21"/>
      <c r="M34" s="21"/>
      <c r="N34" s="21"/>
      <c r="O34" s="21">
        <f t="shared" si="9"/>
        <v>467</v>
      </c>
      <c r="P34" s="21">
        <f t="shared" ref="P34:Q34" si="27">P33</f>
        <v>520.70000000000005</v>
      </c>
      <c r="Q34" s="21">
        <f t="shared" si="27"/>
        <v>1702.6890000000001</v>
      </c>
    </row>
    <row r="35" spans="5:17" x14ac:dyDescent="0.2">
      <c r="E35" s="12">
        <v>41974</v>
      </c>
      <c r="F35" s="13">
        <v>8020</v>
      </c>
      <c r="G35" s="39"/>
      <c r="H35" s="38"/>
      <c r="I35" s="16">
        <f t="shared" si="6"/>
        <v>6336.9259259259215</v>
      </c>
      <c r="J35" s="17">
        <f t="shared" si="7"/>
        <v>4951.8639259259216</v>
      </c>
      <c r="K35" s="17">
        <f t="shared" si="8"/>
        <v>7721.9879259259214</v>
      </c>
      <c r="L35" s="21"/>
      <c r="M35" s="21"/>
      <c r="N35" s="21"/>
      <c r="O35" s="21">
        <f t="shared" si="9"/>
        <v>1256</v>
      </c>
      <c r="P35" s="21">
        <f t="shared" ref="P35:Q35" si="28">P34</f>
        <v>520.70000000000005</v>
      </c>
      <c r="Q35" s="21">
        <f t="shared" si="28"/>
        <v>1702.6890000000001</v>
      </c>
    </row>
    <row r="36" spans="5:17" x14ac:dyDescent="0.2">
      <c r="E36" s="12">
        <v>42005</v>
      </c>
      <c r="F36" s="13">
        <v>9187</v>
      </c>
      <c r="G36" s="39"/>
      <c r="H36" s="38"/>
      <c r="I36" s="16">
        <f t="shared" si="6"/>
        <v>6421.9999999999955</v>
      </c>
      <c r="J36" s="17">
        <f t="shared" si="7"/>
        <v>5036.9379999999956</v>
      </c>
      <c r="K36" s="17">
        <f t="shared" si="8"/>
        <v>7807.0619999999954</v>
      </c>
      <c r="L36" s="21"/>
      <c r="M36" s="21"/>
      <c r="N36" s="21"/>
      <c r="O36" s="21">
        <f t="shared" si="9"/>
        <v>1167</v>
      </c>
      <c r="P36" s="21">
        <f t="shared" ref="P36:Q36" si="29">P35</f>
        <v>520.70000000000005</v>
      </c>
      <c r="Q36" s="21">
        <f t="shared" si="29"/>
        <v>1702.6890000000001</v>
      </c>
    </row>
    <row r="37" spans="5:17" x14ac:dyDescent="0.2">
      <c r="E37" s="12">
        <v>42036</v>
      </c>
      <c r="F37" s="13">
        <v>9204</v>
      </c>
      <c r="G37" s="37"/>
      <c r="H37" s="38"/>
      <c r="I37" s="16">
        <f t="shared" si="6"/>
        <v>6507.0740740740694</v>
      </c>
      <c r="J37" s="17">
        <f t="shared" si="7"/>
        <v>5122.0120740740695</v>
      </c>
      <c r="K37" s="17">
        <f t="shared" si="8"/>
        <v>7892.1360740740693</v>
      </c>
      <c r="L37" s="21"/>
      <c r="M37" s="21"/>
      <c r="N37" s="21"/>
      <c r="O37" s="21">
        <f t="shared" si="9"/>
        <v>17</v>
      </c>
      <c r="P37" s="21">
        <f t="shared" ref="P37:Q37" si="30">P36</f>
        <v>520.70000000000005</v>
      </c>
      <c r="Q37" s="21">
        <f t="shared" si="30"/>
        <v>1702.6890000000001</v>
      </c>
    </row>
    <row r="38" spans="5:17" x14ac:dyDescent="0.2">
      <c r="E38" s="12">
        <v>42064</v>
      </c>
      <c r="F38" s="13">
        <v>10734</v>
      </c>
      <c r="G38" s="39"/>
      <c r="H38" s="38"/>
      <c r="I38" s="16">
        <f t="shared" si="6"/>
        <v>6592.1481481481433</v>
      </c>
      <c r="J38" s="17">
        <f t="shared" si="7"/>
        <v>5207.0861481481434</v>
      </c>
      <c r="K38" s="17">
        <f t="shared" si="8"/>
        <v>7977.2101481481432</v>
      </c>
      <c r="L38" s="21"/>
      <c r="M38" s="21"/>
      <c r="N38" s="21"/>
      <c r="O38" s="21">
        <f t="shared" si="9"/>
        <v>1530</v>
      </c>
      <c r="P38" s="21">
        <f t="shared" ref="P38:Q38" si="31">P37</f>
        <v>520.70000000000005</v>
      </c>
      <c r="Q38" s="21">
        <f t="shared" si="31"/>
        <v>1702.6890000000001</v>
      </c>
    </row>
    <row r="39" spans="5:17" x14ac:dyDescent="0.2">
      <c r="E39" s="12">
        <v>42095</v>
      </c>
      <c r="F39" s="13">
        <v>10184</v>
      </c>
      <c r="I39" s="16">
        <f t="shared" si="6"/>
        <v>6677.2222222222172</v>
      </c>
      <c r="J39" s="17">
        <f t="shared" si="7"/>
        <v>5292.1602222222173</v>
      </c>
      <c r="K39" s="17">
        <f t="shared" si="8"/>
        <v>8062.2842222222171</v>
      </c>
      <c r="L39" s="21"/>
      <c r="M39" s="21"/>
      <c r="N39" s="21"/>
      <c r="O39" s="21">
        <f t="shared" si="9"/>
        <v>550</v>
      </c>
      <c r="P39" s="21">
        <f t="shared" ref="P39:Q39" si="32">P38</f>
        <v>520.70000000000005</v>
      </c>
      <c r="Q39" s="21">
        <f t="shared" si="32"/>
        <v>1702.6890000000001</v>
      </c>
    </row>
    <row r="40" spans="5:17" x14ac:dyDescent="0.2">
      <c r="E40" s="12">
        <v>42125</v>
      </c>
      <c r="F40" s="13">
        <v>10504</v>
      </c>
      <c r="I40" s="16">
        <f t="shared" si="6"/>
        <v>6762.2962962962911</v>
      </c>
      <c r="J40" s="17">
        <f t="shared" si="7"/>
        <v>5377.2342962962912</v>
      </c>
      <c r="K40" s="17">
        <f t="shared" si="8"/>
        <v>8147.358296296291</v>
      </c>
      <c r="L40" s="21"/>
      <c r="M40" s="21"/>
      <c r="N40" s="21"/>
      <c r="O40" s="21">
        <f t="shared" si="9"/>
        <v>320</v>
      </c>
      <c r="P40" s="21">
        <f t="shared" ref="P40:Q40" si="33">P39</f>
        <v>520.70000000000005</v>
      </c>
      <c r="Q40" s="21">
        <f t="shared" si="33"/>
        <v>1702.6890000000001</v>
      </c>
    </row>
    <row r="41" spans="5:17" x14ac:dyDescent="0.2">
      <c r="E41" s="12">
        <v>42156</v>
      </c>
      <c r="F41" s="13">
        <v>10671</v>
      </c>
      <c r="I41" s="16">
        <f t="shared" si="6"/>
        <v>6847.370370370365</v>
      </c>
      <c r="J41" s="17">
        <f t="shared" si="7"/>
        <v>5462.3083703703651</v>
      </c>
      <c r="K41" s="17">
        <f t="shared" si="8"/>
        <v>8232.4323703703649</v>
      </c>
      <c r="L41" s="21"/>
      <c r="M41" s="21"/>
      <c r="N41" s="21"/>
      <c r="O41" s="21">
        <f t="shared" si="9"/>
        <v>167</v>
      </c>
      <c r="P41" s="21">
        <f t="shared" ref="P41:Q41" si="34">P40</f>
        <v>520.70000000000005</v>
      </c>
      <c r="Q41" s="21">
        <f t="shared" si="34"/>
        <v>1702.6890000000001</v>
      </c>
    </row>
    <row r="42" spans="5:17" x14ac:dyDescent="0.2">
      <c r="E42" s="12">
        <v>42186</v>
      </c>
      <c r="F42" s="13">
        <v>10780</v>
      </c>
      <c r="I42" s="16">
        <f t="shared" si="6"/>
        <v>6932.4444444444389</v>
      </c>
      <c r="J42" s="17">
        <f t="shared" si="7"/>
        <v>5547.382444444439</v>
      </c>
      <c r="K42" s="17">
        <f t="shared" si="8"/>
        <v>8317.5064444444397</v>
      </c>
      <c r="L42" s="21"/>
      <c r="M42" s="21"/>
      <c r="N42" s="21"/>
      <c r="O42" s="21">
        <f t="shared" si="9"/>
        <v>109</v>
      </c>
      <c r="P42" s="21">
        <f t="shared" ref="P42:Q42" si="35">P41</f>
        <v>520.70000000000005</v>
      </c>
      <c r="Q42" s="21">
        <f t="shared" si="35"/>
        <v>1702.6890000000001</v>
      </c>
    </row>
    <row r="43" spans="5:17" x14ac:dyDescent="0.2">
      <c r="E43" s="12">
        <v>42217</v>
      </c>
      <c r="F43" s="13">
        <v>9964</v>
      </c>
      <c r="I43" s="16">
        <f t="shared" si="6"/>
        <v>7017.5185185185128</v>
      </c>
      <c r="J43" s="17">
        <f t="shared" si="7"/>
        <v>5632.4565185185129</v>
      </c>
      <c r="K43" s="17">
        <f t="shared" si="8"/>
        <v>8402.5805185185127</v>
      </c>
      <c r="L43" s="21"/>
      <c r="M43" s="21"/>
      <c r="N43" s="21"/>
      <c r="O43" s="21">
        <f t="shared" si="9"/>
        <v>816</v>
      </c>
      <c r="P43" s="21">
        <f t="shared" ref="P43:Q43" si="36">P42</f>
        <v>520.70000000000005</v>
      </c>
      <c r="Q43" s="21">
        <f t="shared" si="36"/>
        <v>1702.6890000000001</v>
      </c>
    </row>
    <row r="44" spans="5:17" x14ac:dyDescent="0.2">
      <c r="E44" s="12">
        <v>42248</v>
      </c>
      <c r="F44" s="13">
        <v>11016</v>
      </c>
      <c r="I44" s="16">
        <f t="shared" si="6"/>
        <v>7102.5925925925867</v>
      </c>
      <c r="J44" s="17">
        <f t="shared" si="7"/>
        <v>5717.5305925925868</v>
      </c>
      <c r="K44" s="17">
        <f t="shared" si="8"/>
        <v>8487.6545925925875</v>
      </c>
      <c r="L44" s="21"/>
      <c r="M44" s="21"/>
      <c r="N44" s="21"/>
      <c r="O44" s="21">
        <f t="shared" si="9"/>
        <v>1052</v>
      </c>
      <c r="P44" s="21">
        <f t="shared" ref="P44:Q44" si="37">P43</f>
        <v>520.70000000000005</v>
      </c>
      <c r="Q44" s="21">
        <f t="shared" si="37"/>
        <v>1702.6890000000001</v>
      </c>
    </row>
    <row r="45" spans="5:17" x14ac:dyDescent="0.2">
      <c r="E45" s="12">
        <v>42278</v>
      </c>
      <c r="F45" s="13">
        <v>11249</v>
      </c>
      <c r="I45" s="16">
        <f t="shared" si="6"/>
        <v>7187.6666666666606</v>
      </c>
      <c r="J45" s="17">
        <f t="shared" si="7"/>
        <v>5802.6046666666607</v>
      </c>
      <c r="K45" s="17">
        <f t="shared" si="8"/>
        <v>8572.7286666666605</v>
      </c>
      <c r="L45" s="21"/>
      <c r="M45" s="21"/>
      <c r="N45" s="21"/>
      <c r="O45" s="21">
        <f t="shared" si="9"/>
        <v>233</v>
      </c>
      <c r="P45" s="21">
        <f t="shared" ref="P45:Q45" si="38">P44</f>
        <v>520.70000000000005</v>
      </c>
      <c r="Q45" s="21">
        <f t="shared" si="38"/>
        <v>1702.6890000000001</v>
      </c>
    </row>
    <row r="46" spans="5:17" x14ac:dyDescent="0.2">
      <c r="E46" s="12">
        <v>42309</v>
      </c>
      <c r="F46" s="13">
        <v>11332</v>
      </c>
      <c r="I46" s="16">
        <f t="shared" si="6"/>
        <v>7272.7407407407345</v>
      </c>
      <c r="J46" s="17">
        <f t="shared" si="7"/>
        <v>5887.6787407407346</v>
      </c>
      <c r="K46" s="17">
        <f t="shared" si="8"/>
        <v>8657.8027407407353</v>
      </c>
      <c r="L46" s="21"/>
      <c r="M46" s="21"/>
      <c r="N46" s="21"/>
      <c r="O46" s="21">
        <f t="shared" si="9"/>
        <v>83</v>
      </c>
      <c r="P46" s="21">
        <f t="shared" ref="P46:Q46" si="39">P45</f>
        <v>520.70000000000005</v>
      </c>
      <c r="Q46" s="21">
        <f t="shared" si="39"/>
        <v>1702.6890000000001</v>
      </c>
    </row>
    <row r="47" spans="5:17" x14ac:dyDescent="0.2">
      <c r="E47" s="12">
        <v>42339</v>
      </c>
      <c r="F47" s="13">
        <v>9750</v>
      </c>
      <c r="I47" s="16">
        <f t="shared" si="6"/>
        <v>7357.8148148148084</v>
      </c>
      <c r="J47" s="17">
        <f t="shared" si="7"/>
        <v>5972.7528148148085</v>
      </c>
      <c r="K47" s="17">
        <f t="shared" si="8"/>
        <v>8742.8768148148083</v>
      </c>
      <c r="L47" s="21"/>
      <c r="M47" s="21"/>
      <c r="N47" s="21"/>
      <c r="O47" s="21">
        <f t="shared" si="9"/>
        <v>1582</v>
      </c>
      <c r="P47" s="21">
        <f t="shared" ref="P47:Q47" si="40">P46</f>
        <v>520.70000000000005</v>
      </c>
      <c r="Q47" s="21">
        <f t="shared" si="40"/>
        <v>1702.6890000000001</v>
      </c>
    </row>
  </sheetData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&amp;L&amp;"Arial,Bold"&amp;18SPC Chart Template - using Microsoft Excel</oddHeader>
    <oddFooter>&amp;LStacey Barr, November 2002</oddFooter>
  </headerFooter>
  <ignoredErrors>
    <ignoredError sqref="G15 G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D7DC-34BE-4760-BC50-27D1F29A8AB2}">
  <dimension ref="A1:R47"/>
  <sheetViews>
    <sheetView zoomScaleNormal="100" workbookViewId="0">
      <pane ySplit="1" topLeftCell="A2" activePane="bottomLeft" state="frozen"/>
      <selection pane="bottomLeft" activeCell="M25" sqref="M25"/>
    </sheetView>
  </sheetViews>
  <sheetFormatPr defaultColWidth="7.7109375" defaultRowHeight="12.75" x14ac:dyDescent="0.2"/>
  <cols>
    <col min="1" max="1" width="140.5703125" style="10" customWidth="1"/>
    <col min="2" max="2" width="1.85546875" style="10" customWidth="1"/>
    <col min="3" max="3" width="18.28515625" style="10" customWidth="1"/>
    <col min="4" max="4" width="1.85546875" style="10" customWidth="1"/>
    <col min="5" max="5" width="10" style="12" customWidth="1"/>
    <col min="6" max="6" width="14.7109375" style="13" customWidth="1"/>
    <col min="7" max="7" width="13.140625" style="24" customWidth="1"/>
    <col min="8" max="8" width="11.85546875" style="16" customWidth="1"/>
    <col min="9" max="9" width="7.7109375" style="16"/>
    <col min="10" max="11" width="11.42578125" style="34" customWidth="1"/>
    <col min="12" max="14" width="11.42578125" style="13" customWidth="1"/>
    <col min="15" max="15" width="7.5703125" style="13" customWidth="1"/>
    <col min="16" max="16" width="8" style="13" customWidth="1"/>
    <col min="17" max="17" width="8.28515625" style="13" bestFit="1" customWidth="1"/>
    <col min="18" max="18" width="8.28515625" style="25" customWidth="1"/>
    <col min="19" max="16384" width="7.7109375" style="10"/>
  </cols>
  <sheetData>
    <row r="1" spans="1:18" s="2" customFormat="1" ht="76.5" x14ac:dyDescent="0.2">
      <c r="A1" s="1" t="str">
        <f>F1</f>
        <v>New Website Visits - recalculation after short run signal starting in January 2014</v>
      </c>
      <c r="C1" s="3" t="s">
        <v>16</v>
      </c>
      <c r="E1" s="4" t="s">
        <v>0</v>
      </c>
      <c r="F1" s="5" t="s">
        <v>15</v>
      </c>
      <c r="G1" s="6" t="s">
        <v>2</v>
      </c>
      <c r="H1" s="6" t="s">
        <v>3</v>
      </c>
      <c r="I1" s="6" t="s">
        <v>4</v>
      </c>
      <c r="J1" s="7" t="s">
        <v>5</v>
      </c>
      <c r="K1" s="7" t="s">
        <v>6</v>
      </c>
      <c r="L1" s="8" t="s">
        <v>7</v>
      </c>
      <c r="M1" s="8" t="s">
        <v>8</v>
      </c>
      <c r="N1" s="8" t="s">
        <v>9</v>
      </c>
      <c r="O1" s="5" t="s">
        <v>10</v>
      </c>
      <c r="P1" s="5" t="s">
        <v>11</v>
      </c>
      <c r="Q1" s="5" t="s">
        <v>12</v>
      </c>
      <c r="R1" s="9" t="s">
        <v>13</v>
      </c>
    </row>
    <row r="2" spans="1:18" ht="13.5" x14ac:dyDescent="0.25">
      <c r="A2" s="11"/>
      <c r="E2" s="12">
        <v>40909</v>
      </c>
      <c r="F2" s="13">
        <v>3332</v>
      </c>
      <c r="G2" s="14"/>
      <c r="H2" s="15">
        <f>(G15-G6)/9</f>
        <v>85.074074074074062</v>
      </c>
      <c r="I2" s="16">
        <f>I3-$H$2</f>
        <v>3529.4814814814822</v>
      </c>
      <c r="J2" s="17">
        <f>IF(I2-P2*2.66&lt;0,0,I2-P2*2.66)</f>
        <v>2144.4194814814819</v>
      </c>
      <c r="K2" s="17">
        <f>I2+P2*2.66</f>
        <v>4914.5434814814826</v>
      </c>
      <c r="L2" s="18"/>
      <c r="M2" s="19"/>
      <c r="N2" s="19"/>
      <c r="O2" s="20"/>
      <c r="P2" s="21">
        <f>P3</f>
        <v>520.70000000000005</v>
      </c>
      <c r="Q2" s="21">
        <f>Q3</f>
        <v>1702.6890000000001</v>
      </c>
      <c r="R2" s="22"/>
    </row>
    <row r="3" spans="1:18" x14ac:dyDescent="0.2">
      <c r="C3" s="23"/>
      <c r="E3" s="12">
        <v>40940</v>
      </c>
      <c r="F3" s="13">
        <v>3576</v>
      </c>
      <c r="I3" s="16">
        <f>I4-$H$2</f>
        <v>3614.5555555555561</v>
      </c>
      <c r="J3" s="17">
        <f t="shared" ref="J3:J41" si="0">IF(I3-P3*2.66&lt;0,0,I3-P3*2.66)</f>
        <v>2229.4935555555558</v>
      </c>
      <c r="K3" s="17">
        <f t="shared" ref="K3:K41" si="1">I3+P3*2.66</f>
        <v>4999.6175555555565</v>
      </c>
      <c r="L3" s="21"/>
      <c r="M3" s="21"/>
      <c r="N3" s="21"/>
      <c r="O3" s="21">
        <f t="shared" ref="O3:O13" si="2">IF(ISBLANK(F2),"",IF(ISBLANK(F3),"",ABS(F3-F2)))</f>
        <v>244</v>
      </c>
      <c r="P3" s="21">
        <f>AVERAGE(O3:O12)</f>
        <v>520.70000000000005</v>
      </c>
      <c r="Q3" s="21">
        <f>P3*3.27</f>
        <v>1702.6890000000001</v>
      </c>
    </row>
    <row r="4" spans="1:18" ht="13.5" x14ac:dyDescent="0.25">
      <c r="A4" s="26"/>
      <c r="C4" s="41"/>
      <c r="E4" s="12">
        <v>41000</v>
      </c>
      <c r="F4" s="13">
        <v>3646</v>
      </c>
      <c r="I4" s="16">
        <f>I5-$H$2</f>
        <v>3699.62962962963</v>
      </c>
      <c r="J4" s="17">
        <f t="shared" si="0"/>
        <v>2314.5676296296297</v>
      </c>
      <c r="K4" s="17">
        <f t="shared" si="1"/>
        <v>5084.6916296296304</v>
      </c>
      <c r="L4" s="21"/>
      <c r="M4" s="21"/>
      <c r="N4" s="21"/>
      <c r="O4" s="21">
        <f t="shared" si="2"/>
        <v>70</v>
      </c>
      <c r="P4" s="21">
        <f t="shared" ref="P4:Q19" si="3">P3</f>
        <v>520.70000000000005</v>
      </c>
      <c r="Q4" s="21">
        <f t="shared" si="3"/>
        <v>1702.6890000000001</v>
      </c>
    </row>
    <row r="5" spans="1:18" x14ac:dyDescent="0.2">
      <c r="C5" s="42"/>
      <c r="E5" s="12">
        <v>41030</v>
      </c>
      <c r="F5" s="13">
        <v>4026</v>
      </c>
      <c r="I5" s="16">
        <f>I6-$H$2</f>
        <v>3784.7037037037039</v>
      </c>
      <c r="J5" s="17">
        <f t="shared" si="0"/>
        <v>2399.6417037037036</v>
      </c>
      <c r="K5" s="17">
        <f t="shared" si="1"/>
        <v>5169.7657037037043</v>
      </c>
      <c r="L5" s="21"/>
      <c r="M5" s="21"/>
      <c r="N5" s="21"/>
      <c r="O5" s="21">
        <f t="shared" si="2"/>
        <v>380</v>
      </c>
      <c r="P5" s="21">
        <f t="shared" si="3"/>
        <v>520.70000000000005</v>
      </c>
      <c r="Q5" s="21">
        <f t="shared" si="3"/>
        <v>1702.6890000000001</v>
      </c>
    </row>
    <row r="6" spans="1:18" x14ac:dyDescent="0.2">
      <c r="C6" s="42"/>
      <c r="E6" s="12">
        <v>41061</v>
      </c>
      <c r="F6" s="13">
        <v>3841</v>
      </c>
      <c r="G6" s="27">
        <f>AVERAGE(F2:F10)</f>
        <v>3869.7777777777778</v>
      </c>
      <c r="I6" s="16">
        <f>G6</f>
        <v>3869.7777777777778</v>
      </c>
      <c r="J6" s="17">
        <f t="shared" si="0"/>
        <v>2484.7157777777775</v>
      </c>
      <c r="K6" s="17">
        <f t="shared" si="1"/>
        <v>5254.8397777777782</v>
      </c>
      <c r="L6" s="21"/>
      <c r="M6" s="21"/>
      <c r="N6" s="21"/>
      <c r="O6" s="21">
        <f t="shared" si="2"/>
        <v>185</v>
      </c>
      <c r="P6" s="21">
        <f t="shared" si="3"/>
        <v>520.70000000000005</v>
      </c>
      <c r="Q6" s="21">
        <f t="shared" si="3"/>
        <v>1702.6890000000001</v>
      </c>
    </row>
    <row r="7" spans="1:18" x14ac:dyDescent="0.2">
      <c r="C7" s="42"/>
      <c r="E7" s="12">
        <v>41091</v>
      </c>
      <c r="F7" s="13">
        <v>3315</v>
      </c>
      <c r="I7" s="16">
        <f t="shared" ref="I7:I23" si="4">I6+$H$2</f>
        <v>3954.8518518518517</v>
      </c>
      <c r="J7" s="17">
        <f t="shared" si="0"/>
        <v>2569.7898518518514</v>
      </c>
      <c r="K7" s="17">
        <f t="shared" si="1"/>
        <v>5339.9138518518521</v>
      </c>
      <c r="L7" s="21"/>
      <c r="M7" s="21"/>
      <c r="N7" s="21"/>
      <c r="O7" s="21">
        <f t="shared" si="2"/>
        <v>526</v>
      </c>
      <c r="P7" s="21">
        <f t="shared" si="3"/>
        <v>520.70000000000005</v>
      </c>
      <c r="Q7" s="21">
        <f t="shared" si="3"/>
        <v>1702.6890000000001</v>
      </c>
    </row>
    <row r="8" spans="1:18" x14ac:dyDescent="0.2">
      <c r="C8" s="42"/>
      <c r="E8" s="12">
        <v>41122</v>
      </c>
      <c r="F8" s="13">
        <v>3843</v>
      </c>
      <c r="I8" s="16">
        <f t="shared" si="4"/>
        <v>4039.9259259259256</v>
      </c>
      <c r="J8" s="17">
        <f t="shared" si="0"/>
        <v>2654.8639259259253</v>
      </c>
      <c r="K8" s="17">
        <f t="shared" si="1"/>
        <v>5424.987925925926</v>
      </c>
      <c r="L8" s="21"/>
      <c r="M8" s="21"/>
      <c r="N8" s="21"/>
      <c r="O8" s="21">
        <f t="shared" si="2"/>
        <v>528</v>
      </c>
      <c r="P8" s="21">
        <f t="shared" si="3"/>
        <v>520.70000000000005</v>
      </c>
      <c r="Q8" s="21">
        <f t="shared" si="3"/>
        <v>1702.6890000000001</v>
      </c>
    </row>
    <row r="9" spans="1:18" x14ac:dyDescent="0.2">
      <c r="C9" s="42"/>
      <c r="E9" s="12">
        <v>41153</v>
      </c>
      <c r="F9" s="13">
        <v>3979</v>
      </c>
      <c r="I9" s="16">
        <f t="shared" si="4"/>
        <v>4125</v>
      </c>
      <c r="J9" s="17">
        <f t="shared" si="0"/>
        <v>2739.9380000000001</v>
      </c>
      <c r="K9" s="17">
        <f t="shared" si="1"/>
        <v>5510.0619999999999</v>
      </c>
      <c r="L9" s="21"/>
      <c r="M9" s="21"/>
      <c r="N9" s="21"/>
      <c r="O9" s="21">
        <f t="shared" si="2"/>
        <v>136</v>
      </c>
      <c r="P9" s="21">
        <f t="shared" si="3"/>
        <v>520.70000000000005</v>
      </c>
      <c r="Q9" s="21">
        <f t="shared" si="3"/>
        <v>1702.6890000000001</v>
      </c>
    </row>
    <row r="10" spans="1:18" x14ac:dyDescent="0.2">
      <c r="C10" s="42"/>
      <c r="E10" s="12">
        <v>41183</v>
      </c>
      <c r="F10" s="13">
        <v>5270</v>
      </c>
      <c r="I10" s="16">
        <f t="shared" si="4"/>
        <v>4210.0740740740739</v>
      </c>
      <c r="J10" s="17">
        <f t="shared" si="0"/>
        <v>2825.012074074074</v>
      </c>
      <c r="K10" s="17">
        <f t="shared" si="1"/>
        <v>5595.1360740740738</v>
      </c>
      <c r="L10" s="21"/>
      <c r="M10" s="21"/>
      <c r="N10" s="21"/>
      <c r="O10" s="21">
        <f t="shared" si="2"/>
        <v>1291</v>
      </c>
      <c r="P10" s="21">
        <f t="shared" si="3"/>
        <v>520.70000000000005</v>
      </c>
      <c r="Q10" s="21">
        <f t="shared" si="3"/>
        <v>1702.6890000000001</v>
      </c>
    </row>
    <row r="11" spans="1:18" x14ac:dyDescent="0.2">
      <c r="C11" s="42"/>
      <c r="E11" s="12">
        <v>41214</v>
      </c>
      <c r="F11" s="13">
        <v>4926</v>
      </c>
      <c r="I11" s="16">
        <f t="shared" si="4"/>
        <v>4295.1481481481478</v>
      </c>
      <c r="J11" s="17">
        <f t="shared" si="0"/>
        <v>2910.0861481481479</v>
      </c>
      <c r="K11" s="17">
        <f t="shared" si="1"/>
        <v>5680.2101481481477</v>
      </c>
      <c r="L11" s="21"/>
      <c r="M11" s="21"/>
      <c r="N11" s="21"/>
      <c r="O11" s="21">
        <f t="shared" si="2"/>
        <v>344</v>
      </c>
      <c r="P11" s="21">
        <f t="shared" si="3"/>
        <v>520.70000000000005</v>
      </c>
      <c r="Q11" s="21">
        <f t="shared" si="3"/>
        <v>1702.6890000000001</v>
      </c>
    </row>
    <row r="12" spans="1:18" x14ac:dyDescent="0.2">
      <c r="C12" s="42"/>
      <c r="E12" s="12">
        <v>41244</v>
      </c>
      <c r="F12" s="13">
        <v>3423</v>
      </c>
      <c r="I12" s="16">
        <f t="shared" si="4"/>
        <v>4380.2222222222217</v>
      </c>
      <c r="J12" s="17">
        <f t="shared" si="0"/>
        <v>2995.1602222222218</v>
      </c>
      <c r="K12" s="17">
        <f t="shared" si="1"/>
        <v>5765.2842222222216</v>
      </c>
      <c r="L12" s="21"/>
      <c r="M12" s="21"/>
      <c r="N12" s="21"/>
      <c r="O12" s="21">
        <f t="shared" si="2"/>
        <v>1503</v>
      </c>
      <c r="P12" s="21">
        <f t="shared" si="3"/>
        <v>520.70000000000005</v>
      </c>
      <c r="Q12" s="21">
        <f t="shared" si="3"/>
        <v>1702.6890000000001</v>
      </c>
    </row>
    <row r="13" spans="1:18" x14ac:dyDescent="0.2">
      <c r="E13" s="12">
        <v>41275</v>
      </c>
      <c r="F13" s="13">
        <v>4849</v>
      </c>
      <c r="I13" s="16">
        <f t="shared" si="4"/>
        <v>4465.2962962962956</v>
      </c>
      <c r="J13" s="17">
        <f t="shared" si="0"/>
        <v>3080.2342962962957</v>
      </c>
      <c r="K13" s="17">
        <f t="shared" si="1"/>
        <v>5850.3582962962955</v>
      </c>
      <c r="L13" s="21"/>
      <c r="M13" s="21"/>
      <c r="N13" s="21"/>
      <c r="O13" s="21">
        <f t="shared" si="2"/>
        <v>1426</v>
      </c>
      <c r="P13" s="21">
        <f t="shared" si="3"/>
        <v>520.70000000000005</v>
      </c>
      <c r="Q13" s="21">
        <f t="shared" si="3"/>
        <v>1702.6890000000001</v>
      </c>
    </row>
    <row r="14" spans="1:18" x14ac:dyDescent="0.2">
      <c r="E14" s="12">
        <v>41306</v>
      </c>
      <c r="F14" s="13">
        <v>5728</v>
      </c>
      <c r="I14" s="16">
        <f t="shared" si="4"/>
        <v>4550.3703703703695</v>
      </c>
      <c r="J14" s="17">
        <f t="shared" si="0"/>
        <v>3165.3083703703696</v>
      </c>
      <c r="K14" s="17">
        <f t="shared" si="1"/>
        <v>5935.4323703703694</v>
      </c>
      <c r="L14" s="21"/>
      <c r="M14" s="21"/>
      <c r="N14" s="21"/>
      <c r="O14" s="21">
        <f t="shared" ref="O14:O41" si="5">IF(ISBLANK(F13),"",IF(ISBLANK(F14),"",ABS(F14-F13)))</f>
        <v>879</v>
      </c>
      <c r="P14" s="21">
        <f t="shared" si="3"/>
        <v>520.70000000000005</v>
      </c>
      <c r="Q14" s="21">
        <f t="shared" si="3"/>
        <v>1702.6890000000001</v>
      </c>
    </row>
    <row r="15" spans="1:18" x14ac:dyDescent="0.2">
      <c r="E15" s="12">
        <v>41334</v>
      </c>
      <c r="F15" s="13">
        <v>5059</v>
      </c>
      <c r="G15" s="27">
        <f>AVERAGE(F11:F19)</f>
        <v>4635.4444444444443</v>
      </c>
      <c r="I15" s="16">
        <f t="shared" si="4"/>
        <v>4635.4444444444434</v>
      </c>
      <c r="J15" s="17">
        <f t="shared" si="0"/>
        <v>3250.3824444444435</v>
      </c>
      <c r="K15" s="17">
        <f t="shared" si="1"/>
        <v>6020.5064444444433</v>
      </c>
      <c r="L15" s="21"/>
      <c r="M15" s="21"/>
      <c r="N15" s="21"/>
      <c r="O15" s="21">
        <f t="shared" si="5"/>
        <v>669</v>
      </c>
      <c r="P15" s="21">
        <f t="shared" si="3"/>
        <v>520.70000000000005</v>
      </c>
      <c r="Q15" s="21">
        <f t="shared" si="3"/>
        <v>1702.6890000000001</v>
      </c>
    </row>
    <row r="16" spans="1:18" x14ac:dyDescent="0.2">
      <c r="E16" s="12">
        <v>41365</v>
      </c>
      <c r="F16" s="13">
        <v>5298</v>
      </c>
      <c r="I16" s="16">
        <f t="shared" si="4"/>
        <v>4720.5185185185173</v>
      </c>
      <c r="J16" s="17">
        <f t="shared" si="0"/>
        <v>3335.4565185185174</v>
      </c>
      <c r="K16" s="17">
        <f t="shared" si="1"/>
        <v>6105.5805185185172</v>
      </c>
      <c r="L16" s="21"/>
      <c r="M16" s="21"/>
      <c r="N16" s="21"/>
      <c r="O16" s="21">
        <f t="shared" si="5"/>
        <v>239</v>
      </c>
      <c r="P16" s="21">
        <f t="shared" si="3"/>
        <v>520.70000000000005</v>
      </c>
      <c r="Q16" s="21">
        <f t="shared" si="3"/>
        <v>1702.6890000000001</v>
      </c>
    </row>
    <row r="17" spans="1:17" x14ac:dyDescent="0.2">
      <c r="E17" s="12">
        <v>41395</v>
      </c>
      <c r="F17" s="13">
        <v>4060</v>
      </c>
      <c r="I17" s="16">
        <f t="shared" si="4"/>
        <v>4805.5925925925912</v>
      </c>
      <c r="J17" s="17">
        <f t="shared" si="0"/>
        <v>3420.5305925925913</v>
      </c>
      <c r="K17" s="17">
        <f t="shared" si="1"/>
        <v>6190.6545925925911</v>
      </c>
      <c r="L17" s="21"/>
      <c r="M17" s="21"/>
      <c r="N17" s="21"/>
      <c r="O17" s="21">
        <f t="shared" si="5"/>
        <v>1238</v>
      </c>
      <c r="P17" s="21">
        <f t="shared" si="3"/>
        <v>520.70000000000005</v>
      </c>
      <c r="Q17" s="21">
        <f t="shared" si="3"/>
        <v>1702.6890000000001</v>
      </c>
    </row>
    <row r="18" spans="1:17" x14ac:dyDescent="0.2">
      <c r="E18" s="12">
        <v>41426</v>
      </c>
      <c r="F18" s="13">
        <v>4086</v>
      </c>
      <c r="I18" s="16">
        <f t="shared" si="4"/>
        <v>4890.6666666666652</v>
      </c>
      <c r="J18" s="17">
        <f t="shared" si="0"/>
        <v>3505.6046666666653</v>
      </c>
      <c r="K18" s="17">
        <f t="shared" si="1"/>
        <v>6275.728666666665</v>
      </c>
      <c r="L18" s="21"/>
      <c r="M18" s="21"/>
      <c r="N18" s="21"/>
      <c r="O18" s="21">
        <f t="shared" si="5"/>
        <v>26</v>
      </c>
      <c r="P18" s="21">
        <f t="shared" si="3"/>
        <v>520.70000000000005</v>
      </c>
      <c r="Q18" s="21">
        <f t="shared" si="3"/>
        <v>1702.6890000000001</v>
      </c>
    </row>
    <row r="19" spans="1:17" x14ac:dyDescent="0.2">
      <c r="E19" s="12">
        <v>41487</v>
      </c>
      <c r="F19" s="13">
        <v>4290</v>
      </c>
      <c r="I19" s="16">
        <f t="shared" si="4"/>
        <v>4975.7407407407391</v>
      </c>
      <c r="J19" s="17">
        <f t="shared" si="0"/>
        <v>3590.6787407407392</v>
      </c>
      <c r="K19" s="17">
        <f t="shared" si="1"/>
        <v>6360.802740740739</v>
      </c>
      <c r="L19" s="21"/>
      <c r="M19" s="21"/>
      <c r="N19" s="21"/>
      <c r="O19" s="21">
        <f t="shared" si="5"/>
        <v>204</v>
      </c>
      <c r="P19" s="21">
        <f t="shared" si="3"/>
        <v>520.70000000000005</v>
      </c>
      <c r="Q19" s="21">
        <f t="shared" si="3"/>
        <v>1702.6890000000001</v>
      </c>
    </row>
    <row r="20" spans="1:17" x14ac:dyDescent="0.2">
      <c r="E20" s="12">
        <v>41518</v>
      </c>
      <c r="F20" s="13">
        <v>4817</v>
      </c>
      <c r="I20" s="16">
        <f t="shared" si="4"/>
        <v>5060.814814814813</v>
      </c>
      <c r="J20" s="17">
        <f t="shared" si="0"/>
        <v>3675.7528148148131</v>
      </c>
      <c r="K20" s="17">
        <f t="shared" si="1"/>
        <v>6445.8768148148129</v>
      </c>
      <c r="L20" s="21"/>
      <c r="M20" s="21"/>
      <c r="N20" s="21"/>
      <c r="O20" s="21">
        <f t="shared" si="5"/>
        <v>527</v>
      </c>
      <c r="P20" s="21">
        <f t="shared" ref="P20:Q25" si="6">P19</f>
        <v>520.70000000000005</v>
      </c>
      <c r="Q20" s="21">
        <f t="shared" si="6"/>
        <v>1702.6890000000001</v>
      </c>
    </row>
    <row r="21" spans="1:17" x14ac:dyDescent="0.2">
      <c r="E21" s="12">
        <v>41548</v>
      </c>
      <c r="F21" s="13">
        <v>5492</v>
      </c>
      <c r="I21" s="16">
        <f t="shared" si="4"/>
        <v>5145.8888888888869</v>
      </c>
      <c r="J21" s="17">
        <f t="shared" si="0"/>
        <v>3760.826888888887</v>
      </c>
      <c r="K21" s="17">
        <f t="shared" si="1"/>
        <v>6530.9508888888868</v>
      </c>
      <c r="L21" s="21"/>
      <c r="M21" s="21"/>
      <c r="N21" s="21"/>
      <c r="O21" s="21">
        <f t="shared" si="5"/>
        <v>675</v>
      </c>
      <c r="P21" s="21">
        <f t="shared" si="6"/>
        <v>520.70000000000005</v>
      </c>
      <c r="Q21" s="21">
        <f t="shared" si="6"/>
        <v>1702.6890000000001</v>
      </c>
    </row>
    <row r="22" spans="1:17" x14ac:dyDescent="0.2">
      <c r="E22" s="12">
        <v>41579</v>
      </c>
      <c r="F22" s="13">
        <v>5680</v>
      </c>
      <c r="I22" s="16">
        <f t="shared" si="4"/>
        <v>5230.9629629629608</v>
      </c>
      <c r="J22" s="17">
        <f t="shared" si="0"/>
        <v>3845.9009629629609</v>
      </c>
      <c r="K22" s="17">
        <f t="shared" si="1"/>
        <v>6616.0249629629607</v>
      </c>
      <c r="L22" s="21"/>
      <c r="M22" s="21"/>
      <c r="N22" s="21"/>
      <c r="O22" s="21">
        <f t="shared" si="5"/>
        <v>188</v>
      </c>
      <c r="P22" s="21">
        <f t="shared" si="6"/>
        <v>520.70000000000005</v>
      </c>
      <c r="Q22" s="21">
        <f t="shared" si="6"/>
        <v>1702.6890000000001</v>
      </c>
    </row>
    <row r="23" spans="1:17" x14ac:dyDescent="0.2">
      <c r="E23" s="12">
        <v>41609</v>
      </c>
      <c r="F23" s="13">
        <v>4879</v>
      </c>
      <c r="I23" s="16">
        <f t="shared" si="4"/>
        <v>5316.0370370370347</v>
      </c>
      <c r="J23" s="17">
        <f t="shared" si="0"/>
        <v>3930.9750370370348</v>
      </c>
      <c r="K23" s="17">
        <f t="shared" si="1"/>
        <v>6701.0990370370346</v>
      </c>
      <c r="L23" s="21"/>
      <c r="M23" s="21"/>
      <c r="N23" s="21"/>
      <c r="O23" s="21">
        <f t="shared" si="5"/>
        <v>801</v>
      </c>
      <c r="P23" s="21">
        <f t="shared" si="6"/>
        <v>520.70000000000005</v>
      </c>
      <c r="Q23" s="21">
        <f t="shared" si="6"/>
        <v>1702.6890000000001</v>
      </c>
    </row>
    <row r="24" spans="1:17" x14ac:dyDescent="0.2">
      <c r="C24" s="10" t="s">
        <v>17</v>
      </c>
      <c r="E24" s="28">
        <v>41640</v>
      </c>
      <c r="F24" s="29">
        <v>6668</v>
      </c>
      <c r="G24" s="30"/>
      <c r="H24" s="31">
        <f>(G37-G28)/9</f>
        <v>248.37037037037032</v>
      </c>
      <c r="I24" s="16">
        <f>I25-$H$24</f>
        <v>6392.1851851851852</v>
      </c>
      <c r="J24" s="32">
        <f t="shared" si="0"/>
        <v>4691.9131851851853</v>
      </c>
      <c r="K24" s="32">
        <f t="shared" si="1"/>
        <v>8092.4571851851852</v>
      </c>
      <c r="L24" s="20"/>
      <c r="M24" s="20"/>
      <c r="N24" s="20"/>
      <c r="O24" s="20">
        <f t="shared" si="5"/>
        <v>1789</v>
      </c>
      <c r="P24" s="20">
        <f>AVERAGE(O24:O33)</f>
        <v>639.20000000000005</v>
      </c>
      <c r="Q24" s="20">
        <f t="shared" si="6"/>
        <v>1702.6890000000001</v>
      </c>
    </row>
    <row r="25" spans="1:17" x14ac:dyDescent="0.2">
      <c r="E25" s="12">
        <v>41671</v>
      </c>
      <c r="F25" s="13">
        <v>6755</v>
      </c>
      <c r="I25" s="16">
        <f>I26-$H$24</f>
        <v>6640.5555555555557</v>
      </c>
      <c r="J25" s="17">
        <f t="shared" si="0"/>
        <v>4940.2835555555557</v>
      </c>
      <c r="K25" s="17">
        <f t="shared" si="1"/>
        <v>8340.8275555555556</v>
      </c>
      <c r="L25" s="21"/>
      <c r="M25" s="21"/>
      <c r="N25" s="21"/>
      <c r="O25" s="21">
        <f t="shared" si="5"/>
        <v>87</v>
      </c>
      <c r="P25" s="21">
        <f t="shared" ref="P25:Q40" si="7">P24</f>
        <v>639.20000000000005</v>
      </c>
      <c r="Q25" s="21">
        <f t="shared" si="6"/>
        <v>1702.6890000000001</v>
      </c>
    </row>
    <row r="26" spans="1:17" x14ac:dyDescent="0.2">
      <c r="E26" s="12">
        <v>41699</v>
      </c>
      <c r="F26" s="13">
        <v>7629</v>
      </c>
      <c r="I26" s="16">
        <f>I27-$H$24</f>
        <v>6888.9259259259261</v>
      </c>
      <c r="J26" s="17">
        <f t="shared" si="0"/>
        <v>5188.6539259259262</v>
      </c>
      <c r="K26" s="17">
        <f t="shared" si="1"/>
        <v>8589.197925925926</v>
      </c>
      <c r="L26" s="21"/>
      <c r="M26" s="21"/>
      <c r="N26" s="21"/>
      <c r="O26" s="21">
        <f t="shared" si="5"/>
        <v>874</v>
      </c>
      <c r="P26" s="21">
        <f t="shared" si="7"/>
        <v>639.20000000000005</v>
      </c>
      <c r="Q26" s="21">
        <f t="shared" si="7"/>
        <v>1702.6890000000001</v>
      </c>
    </row>
    <row r="27" spans="1:17" x14ac:dyDescent="0.2">
      <c r="E27" s="12">
        <v>41730</v>
      </c>
      <c r="F27" s="13">
        <v>7986</v>
      </c>
      <c r="I27" s="16">
        <f>I28-$H$24</f>
        <v>7137.2962962962965</v>
      </c>
      <c r="J27" s="17">
        <f t="shared" si="0"/>
        <v>5437.0242962962966</v>
      </c>
      <c r="K27" s="17">
        <f t="shared" si="1"/>
        <v>8837.5682962962965</v>
      </c>
      <c r="L27" s="21"/>
      <c r="M27" s="21"/>
      <c r="N27" s="21"/>
      <c r="O27" s="21">
        <f t="shared" si="5"/>
        <v>357</v>
      </c>
      <c r="P27" s="21">
        <f t="shared" si="7"/>
        <v>639.20000000000005</v>
      </c>
      <c r="Q27" s="21">
        <f t="shared" si="7"/>
        <v>1702.6890000000001</v>
      </c>
    </row>
    <row r="28" spans="1:17" x14ac:dyDescent="0.2">
      <c r="E28" s="12">
        <v>41760</v>
      </c>
      <c r="F28" s="13">
        <v>8097</v>
      </c>
      <c r="G28" s="33">
        <f>AVERAGE(F24:F32)</f>
        <v>7385.666666666667</v>
      </c>
      <c r="I28" s="16">
        <f>G28</f>
        <v>7385.666666666667</v>
      </c>
      <c r="J28" s="17">
        <f t="shared" si="0"/>
        <v>5685.394666666667</v>
      </c>
      <c r="K28" s="17">
        <f t="shared" si="1"/>
        <v>9085.9386666666669</v>
      </c>
      <c r="L28" s="21"/>
      <c r="M28" s="21"/>
      <c r="N28" s="21"/>
      <c r="O28" s="21">
        <f t="shared" si="5"/>
        <v>111</v>
      </c>
      <c r="P28" s="21">
        <f t="shared" si="7"/>
        <v>639.20000000000005</v>
      </c>
      <c r="Q28" s="21">
        <f t="shared" si="7"/>
        <v>1702.6890000000001</v>
      </c>
    </row>
    <row r="29" spans="1:17" x14ac:dyDescent="0.2">
      <c r="E29" s="12">
        <v>41791</v>
      </c>
      <c r="F29" s="13">
        <v>7196</v>
      </c>
      <c r="I29" s="16">
        <f>I28+$H$24</f>
        <v>7634.0370370370374</v>
      </c>
      <c r="J29" s="17">
        <f t="shared" si="0"/>
        <v>5933.7650370370375</v>
      </c>
      <c r="K29" s="17">
        <f t="shared" si="1"/>
        <v>9334.3090370370373</v>
      </c>
      <c r="L29" s="21"/>
      <c r="M29" s="21"/>
      <c r="N29" s="21"/>
      <c r="O29" s="21">
        <f t="shared" si="5"/>
        <v>901</v>
      </c>
      <c r="P29" s="21">
        <f t="shared" si="7"/>
        <v>639.20000000000005</v>
      </c>
      <c r="Q29" s="21">
        <f t="shared" si="7"/>
        <v>1702.6890000000001</v>
      </c>
    </row>
    <row r="30" spans="1:17" x14ac:dyDescent="0.2">
      <c r="E30" s="12">
        <v>41821</v>
      </c>
      <c r="F30" s="13">
        <v>6866</v>
      </c>
      <c r="I30" s="16">
        <f t="shared" ref="I30:I41" si="8">I29+$H$24</f>
        <v>7882.4074074074078</v>
      </c>
      <c r="J30" s="17">
        <f t="shared" si="0"/>
        <v>6182.1354074074079</v>
      </c>
      <c r="K30" s="17">
        <f t="shared" si="1"/>
        <v>9582.6794074074078</v>
      </c>
      <c r="L30" s="21"/>
      <c r="M30" s="21"/>
      <c r="N30" s="21"/>
      <c r="O30" s="21">
        <f t="shared" si="5"/>
        <v>330</v>
      </c>
      <c r="P30" s="21">
        <f t="shared" si="7"/>
        <v>639.20000000000005</v>
      </c>
      <c r="Q30" s="21">
        <f t="shared" si="7"/>
        <v>1702.6890000000001</v>
      </c>
    </row>
    <row r="31" spans="1:17" x14ac:dyDescent="0.2">
      <c r="E31" s="12">
        <v>41852</v>
      </c>
      <c r="F31" s="13">
        <v>7494</v>
      </c>
      <c r="I31" s="16">
        <f t="shared" si="8"/>
        <v>8130.7777777777783</v>
      </c>
      <c r="J31" s="17">
        <f t="shared" si="0"/>
        <v>6430.5057777777783</v>
      </c>
      <c r="K31" s="17">
        <f t="shared" si="1"/>
        <v>9831.0497777777782</v>
      </c>
      <c r="L31" s="21"/>
      <c r="M31" s="21"/>
      <c r="N31" s="21"/>
      <c r="O31" s="21">
        <f t="shared" si="5"/>
        <v>628</v>
      </c>
      <c r="P31" s="21">
        <f t="shared" si="7"/>
        <v>639.20000000000005</v>
      </c>
      <c r="Q31" s="21">
        <f t="shared" si="7"/>
        <v>1702.6890000000001</v>
      </c>
    </row>
    <row r="32" spans="1:17" x14ac:dyDescent="0.2">
      <c r="A32" s="40"/>
      <c r="E32" s="12">
        <v>41883</v>
      </c>
      <c r="F32" s="13">
        <v>7780</v>
      </c>
      <c r="I32" s="16">
        <f t="shared" si="8"/>
        <v>8379.1481481481478</v>
      </c>
      <c r="J32" s="17">
        <f t="shared" si="0"/>
        <v>6678.8761481481479</v>
      </c>
      <c r="K32" s="17">
        <f t="shared" si="1"/>
        <v>10079.420148148149</v>
      </c>
      <c r="L32" s="21"/>
      <c r="M32" s="21"/>
      <c r="N32" s="21"/>
      <c r="O32" s="21">
        <f t="shared" si="5"/>
        <v>286</v>
      </c>
      <c r="P32" s="21">
        <f t="shared" si="7"/>
        <v>639.20000000000005</v>
      </c>
      <c r="Q32" s="21">
        <f t="shared" si="7"/>
        <v>1702.6890000000001</v>
      </c>
    </row>
    <row r="33" spans="5:17" x14ac:dyDescent="0.2">
      <c r="E33" s="12">
        <v>41913</v>
      </c>
      <c r="F33" s="13">
        <v>8809</v>
      </c>
      <c r="G33" s="14"/>
      <c r="I33" s="16">
        <f t="shared" si="8"/>
        <v>8627.5185185185182</v>
      </c>
      <c r="J33" s="17">
        <f t="shared" si="0"/>
        <v>6927.2465185185183</v>
      </c>
      <c r="K33" s="17">
        <f t="shared" si="1"/>
        <v>10327.790518518519</v>
      </c>
      <c r="L33" s="21"/>
      <c r="M33" s="21"/>
      <c r="N33" s="21"/>
      <c r="O33" s="21">
        <f t="shared" si="5"/>
        <v>1029</v>
      </c>
      <c r="P33" s="21">
        <f t="shared" si="7"/>
        <v>639.20000000000005</v>
      </c>
      <c r="Q33" s="21">
        <f t="shared" si="7"/>
        <v>1702.6890000000001</v>
      </c>
    </row>
    <row r="34" spans="5:17" x14ac:dyDescent="0.2">
      <c r="E34" s="12">
        <v>41944</v>
      </c>
      <c r="F34" s="13">
        <v>9276</v>
      </c>
      <c r="I34" s="16">
        <f t="shared" si="8"/>
        <v>8875.8888888888887</v>
      </c>
      <c r="J34" s="17">
        <f t="shared" si="0"/>
        <v>7175.6168888888888</v>
      </c>
      <c r="K34" s="17">
        <f t="shared" si="1"/>
        <v>10576.16088888889</v>
      </c>
      <c r="L34" s="21"/>
      <c r="M34" s="21"/>
      <c r="N34" s="21"/>
      <c r="O34" s="21">
        <f t="shared" si="5"/>
        <v>467</v>
      </c>
      <c r="P34" s="21">
        <f t="shared" si="7"/>
        <v>639.20000000000005</v>
      </c>
      <c r="Q34" s="21">
        <f t="shared" si="7"/>
        <v>1702.6890000000001</v>
      </c>
    </row>
    <row r="35" spans="5:17" x14ac:dyDescent="0.2">
      <c r="E35" s="12">
        <v>41974</v>
      </c>
      <c r="F35" s="13">
        <v>8020</v>
      </c>
      <c r="I35" s="16">
        <f t="shared" si="8"/>
        <v>9124.2592592592591</v>
      </c>
      <c r="J35" s="17">
        <f t="shared" si="0"/>
        <v>7423.9872592592592</v>
      </c>
      <c r="K35" s="17">
        <f t="shared" si="1"/>
        <v>10824.53125925926</v>
      </c>
      <c r="L35" s="21"/>
      <c r="M35" s="21"/>
      <c r="N35" s="21"/>
      <c r="O35" s="21">
        <f t="shared" si="5"/>
        <v>1256</v>
      </c>
      <c r="P35" s="21">
        <f t="shared" si="7"/>
        <v>639.20000000000005</v>
      </c>
      <c r="Q35" s="21">
        <f t="shared" si="7"/>
        <v>1702.6890000000001</v>
      </c>
    </row>
    <row r="36" spans="5:17" x14ac:dyDescent="0.2">
      <c r="E36" s="12">
        <v>42005</v>
      </c>
      <c r="F36" s="13">
        <v>9187</v>
      </c>
      <c r="I36" s="16">
        <f t="shared" si="8"/>
        <v>9372.6296296296296</v>
      </c>
      <c r="J36" s="17">
        <f t="shared" si="0"/>
        <v>7672.3576296296296</v>
      </c>
      <c r="K36" s="17">
        <f t="shared" si="1"/>
        <v>11072.90162962963</v>
      </c>
      <c r="L36" s="21"/>
      <c r="M36" s="21"/>
      <c r="N36" s="21"/>
      <c r="O36" s="21">
        <f t="shared" si="5"/>
        <v>1167</v>
      </c>
      <c r="P36" s="21">
        <f t="shared" si="7"/>
        <v>639.20000000000005</v>
      </c>
      <c r="Q36" s="21">
        <f t="shared" si="7"/>
        <v>1702.6890000000001</v>
      </c>
    </row>
    <row r="37" spans="5:17" x14ac:dyDescent="0.2">
      <c r="E37" s="12">
        <v>42036</v>
      </c>
      <c r="F37" s="13">
        <v>9204</v>
      </c>
      <c r="G37" s="33">
        <f>AVERAGE(F33:F41)</f>
        <v>9621</v>
      </c>
      <c r="I37" s="16">
        <f t="shared" si="8"/>
        <v>9621</v>
      </c>
      <c r="J37" s="17">
        <f t="shared" si="0"/>
        <v>7920.7280000000001</v>
      </c>
      <c r="K37" s="17">
        <f t="shared" si="1"/>
        <v>11321.272000000001</v>
      </c>
      <c r="L37" s="21"/>
      <c r="M37" s="21"/>
      <c r="N37" s="21"/>
      <c r="O37" s="21">
        <f t="shared" si="5"/>
        <v>17</v>
      </c>
      <c r="P37" s="21">
        <f t="shared" si="7"/>
        <v>639.20000000000005</v>
      </c>
      <c r="Q37" s="21">
        <f t="shared" si="7"/>
        <v>1702.6890000000001</v>
      </c>
    </row>
    <row r="38" spans="5:17" x14ac:dyDescent="0.2">
      <c r="E38" s="12">
        <v>42064</v>
      </c>
      <c r="F38" s="13">
        <v>10734</v>
      </c>
      <c r="I38" s="16">
        <f t="shared" si="8"/>
        <v>9869.3703703703704</v>
      </c>
      <c r="J38" s="17">
        <f t="shared" si="0"/>
        <v>8169.0983703703705</v>
      </c>
      <c r="K38" s="17">
        <f t="shared" si="1"/>
        <v>11569.642370370371</v>
      </c>
      <c r="L38" s="21"/>
      <c r="M38" s="21"/>
      <c r="N38" s="21"/>
      <c r="O38" s="21">
        <f t="shared" si="5"/>
        <v>1530</v>
      </c>
      <c r="P38" s="21">
        <f t="shared" si="7"/>
        <v>639.20000000000005</v>
      </c>
      <c r="Q38" s="21">
        <f t="shared" si="7"/>
        <v>1702.6890000000001</v>
      </c>
    </row>
    <row r="39" spans="5:17" x14ac:dyDescent="0.2">
      <c r="E39" s="12">
        <v>42095</v>
      </c>
      <c r="F39" s="13">
        <v>10184</v>
      </c>
      <c r="I39" s="16">
        <f t="shared" si="8"/>
        <v>10117.740740740741</v>
      </c>
      <c r="J39" s="17">
        <f t="shared" si="0"/>
        <v>8417.46874074074</v>
      </c>
      <c r="K39" s="17">
        <f t="shared" si="1"/>
        <v>11818.012740740742</v>
      </c>
      <c r="L39" s="21"/>
      <c r="M39" s="21"/>
      <c r="N39" s="21"/>
      <c r="O39" s="21">
        <f t="shared" si="5"/>
        <v>550</v>
      </c>
      <c r="P39" s="21">
        <f t="shared" si="7"/>
        <v>639.20000000000005</v>
      </c>
      <c r="Q39" s="21">
        <f t="shared" si="7"/>
        <v>1702.6890000000001</v>
      </c>
    </row>
    <row r="40" spans="5:17" x14ac:dyDescent="0.2">
      <c r="E40" s="12">
        <v>42125</v>
      </c>
      <c r="F40" s="13">
        <v>10504</v>
      </c>
      <c r="I40" s="16">
        <f t="shared" si="8"/>
        <v>10366.111111111111</v>
      </c>
      <c r="J40" s="17">
        <f t="shared" si="0"/>
        <v>8665.8391111111105</v>
      </c>
      <c r="K40" s="17">
        <f t="shared" si="1"/>
        <v>12066.383111111112</v>
      </c>
      <c r="L40" s="21"/>
      <c r="M40" s="21"/>
      <c r="N40" s="21"/>
      <c r="O40" s="21">
        <f t="shared" si="5"/>
        <v>320</v>
      </c>
      <c r="P40" s="21">
        <f t="shared" si="7"/>
        <v>639.20000000000005</v>
      </c>
      <c r="Q40" s="21">
        <f t="shared" si="7"/>
        <v>1702.6890000000001</v>
      </c>
    </row>
    <row r="41" spans="5:17" x14ac:dyDescent="0.2">
      <c r="E41" s="12">
        <v>42156</v>
      </c>
      <c r="F41" s="13">
        <v>10671</v>
      </c>
      <c r="I41" s="16">
        <f t="shared" si="8"/>
        <v>10614.481481481482</v>
      </c>
      <c r="J41" s="17">
        <f t="shared" si="0"/>
        <v>8914.2094814814809</v>
      </c>
      <c r="K41" s="17">
        <f t="shared" si="1"/>
        <v>12314.753481481483</v>
      </c>
      <c r="L41" s="21"/>
      <c r="M41" s="21"/>
      <c r="N41" s="21"/>
      <c r="O41" s="21">
        <f t="shared" si="5"/>
        <v>167</v>
      </c>
      <c r="P41" s="21">
        <f t="shared" ref="P41:Q41" si="9">P40</f>
        <v>639.20000000000005</v>
      </c>
      <c r="Q41" s="21">
        <f t="shared" si="9"/>
        <v>1702.6890000000001</v>
      </c>
    </row>
    <row r="42" spans="5:17" x14ac:dyDescent="0.2">
      <c r="E42" s="12">
        <v>42186</v>
      </c>
      <c r="F42" s="13">
        <v>10780</v>
      </c>
      <c r="I42" s="16">
        <f t="shared" ref="I42:I47" si="10">I41+$H$24</f>
        <v>10862.851851851852</v>
      </c>
      <c r="J42" s="17">
        <f t="shared" ref="J42:J47" si="11">IF(I42-P42*2.66&lt;0,0,I42-P42*2.66)</f>
        <v>9162.5798518518513</v>
      </c>
      <c r="K42" s="17">
        <f t="shared" ref="K42:K47" si="12">I42+P42*2.66</f>
        <v>12563.123851851853</v>
      </c>
      <c r="L42" s="21"/>
      <c r="M42" s="21"/>
      <c r="N42" s="21"/>
      <c r="O42" s="21">
        <f t="shared" ref="O42:O47" si="13">IF(ISBLANK(F41),"",IF(ISBLANK(F42),"",ABS(F42-F41)))</f>
        <v>109</v>
      </c>
      <c r="P42" s="21">
        <f t="shared" ref="P42:Q42" si="14">P41</f>
        <v>639.20000000000005</v>
      </c>
      <c r="Q42" s="21">
        <f t="shared" si="14"/>
        <v>1702.6890000000001</v>
      </c>
    </row>
    <row r="43" spans="5:17" x14ac:dyDescent="0.2">
      <c r="E43" s="12">
        <v>42217</v>
      </c>
      <c r="F43" s="13">
        <v>9964</v>
      </c>
      <c r="I43" s="16">
        <f t="shared" si="10"/>
        <v>11111.222222222223</v>
      </c>
      <c r="J43" s="17">
        <f t="shared" si="11"/>
        <v>9410.9502222222218</v>
      </c>
      <c r="K43" s="17">
        <f t="shared" si="12"/>
        <v>12811.494222222223</v>
      </c>
      <c r="L43" s="21"/>
      <c r="M43" s="21"/>
      <c r="N43" s="21"/>
      <c r="O43" s="21">
        <f t="shared" si="13"/>
        <v>816</v>
      </c>
      <c r="P43" s="21">
        <f t="shared" ref="P43:Q43" si="15">P42</f>
        <v>639.20000000000005</v>
      </c>
      <c r="Q43" s="21">
        <f t="shared" si="15"/>
        <v>1702.6890000000001</v>
      </c>
    </row>
    <row r="44" spans="5:17" x14ac:dyDescent="0.2">
      <c r="E44" s="12">
        <v>42248</v>
      </c>
      <c r="F44" s="13">
        <v>11016</v>
      </c>
      <c r="I44" s="16">
        <f t="shared" si="10"/>
        <v>11359.592592592593</v>
      </c>
      <c r="J44" s="17">
        <f t="shared" si="11"/>
        <v>9659.3205925925922</v>
      </c>
      <c r="K44" s="17">
        <f t="shared" si="12"/>
        <v>13059.864592592594</v>
      </c>
      <c r="L44" s="21"/>
      <c r="M44" s="21"/>
      <c r="N44" s="21"/>
      <c r="O44" s="21">
        <f t="shared" si="13"/>
        <v>1052</v>
      </c>
      <c r="P44" s="21">
        <f t="shared" ref="P44:Q44" si="16">P43</f>
        <v>639.20000000000005</v>
      </c>
      <c r="Q44" s="21">
        <f t="shared" si="16"/>
        <v>1702.6890000000001</v>
      </c>
    </row>
    <row r="45" spans="5:17" x14ac:dyDescent="0.2">
      <c r="E45" s="12">
        <v>42278</v>
      </c>
      <c r="F45" s="13">
        <v>11249</v>
      </c>
      <c r="I45" s="16">
        <f t="shared" si="10"/>
        <v>11607.962962962964</v>
      </c>
      <c r="J45" s="17">
        <f t="shared" si="11"/>
        <v>9907.6909629629627</v>
      </c>
      <c r="K45" s="17">
        <f t="shared" si="12"/>
        <v>13308.234962962964</v>
      </c>
      <c r="L45" s="21"/>
      <c r="M45" s="21"/>
      <c r="N45" s="21"/>
      <c r="O45" s="21">
        <f t="shared" si="13"/>
        <v>233</v>
      </c>
      <c r="P45" s="21">
        <f t="shared" ref="P45:Q45" si="17">P44</f>
        <v>639.20000000000005</v>
      </c>
      <c r="Q45" s="21">
        <f t="shared" si="17"/>
        <v>1702.6890000000001</v>
      </c>
    </row>
    <row r="46" spans="5:17" x14ac:dyDescent="0.2">
      <c r="E46" s="12">
        <v>42309</v>
      </c>
      <c r="F46" s="13">
        <v>11332</v>
      </c>
      <c r="I46" s="16">
        <f t="shared" si="10"/>
        <v>11856.333333333334</v>
      </c>
      <c r="J46" s="17">
        <f t="shared" si="11"/>
        <v>10156.061333333333</v>
      </c>
      <c r="K46" s="17">
        <f t="shared" si="12"/>
        <v>13556.605333333335</v>
      </c>
      <c r="L46" s="21"/>
      <c r="M46" s="21"/>
      <c r="N46" s="21"/>
      <c r="O46" s="21">
        <f t="shared" si="13"/>
        <v>83</v>
      </c>
      <c r="P46" s="21">
        <f t="shared" ref="P46:Q46" si="18">P45</f>
        <v>639.20000000000005</v>
      </c>
      <c r="Q46" s="21">
        <f t="shared" si="18"/>
        <v>1702.6890000000001</v>
      </c>
    </row>
    <row r="47" spans="5:17" x14ac:dyDescent="0.2">
      <c r="E47" s="12">
        <v>42339</v>
      </c>
      <c r="F47" s="13">
        <v>9750</v>
      </c>
      <c r="I47" s="16">
        <f t="shared" si="10"/>
        <v>12104.703703703704</v>
      </c>
      <c r="J47" s="17">
        <f t="shared" si="11"/>
        <v>10404.431703703704</v>
      </c>
      <c r="K47" s="17">
        <f t="shared" si="12"/>
        <v>13804.975703703705</v>
      </c>
      <c r="L47" s="21"/>
      <c r="M47" s="21"/>
      <c r="N47" s="21"/>
      <c r="O47" s="21">
        <f t="shared" si="13"/>
        <v>1582</v>
      </c>
      <c r="P47" s="21">
        <f t="shared" ref="P47:Q47" si="19">P46</f>
        <v>639.20000000000005</v>
      </c>
      <c r="Q47" s="21">
        <f t="shared" si="19"/>
        <v>1702.6890000000001</v>
      </c>
    </row>
  </sheetData>
  <mergeCells count="1">
    <mergeCell ref="C4:C12"/>
  </mergeCell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>
    <oddHeader>&amp;L&amp;"Arial,Bold"&amp;18SPC Chart Template - using Microsoft Excel</oddHeader>
    <oddFooter>&amp;LStacey Barr, November 2002</oddFooter>
  </headerFooter>
  <ignoredErrors>
    <ignoredError sqref="G15 G28 G37 G6" formulaRange="1"/>
    <ignoredError sqref="P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Trend XmR 1</vt:lpstr>
      <vt:lpstr>Trend XmR 2</vt:lpstr>
      <vt:lpstr>Trend XmR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dcterms:created xsi:type="dcterms:W3CDTF">2020-09-29T04:23:00Z</dcterms:created>
  <dcterms:modified xsi:type="dcterms:W3CDTF">2020-09-29T22:39:16Z</dcterms:modified>
</cp:coreProperties>
</file>